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120" windowHeight="7896" activeTab="3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ение 7" sheetId="10" r:id="rId7"/>
    <sheet name="Приложение 8" sheetId="19" r:id="rId8"/>
  </sheets>
  <definedNames>
    <definedName name="_xlnm.Print_Area" localSheetId="0">'Приложение 1'!$A$1:$F$22</definedName>
    <definedName name="_xlnm.Print_Area" localSheetId="3">'Приложение 4'!$A$1:$M$46</definedName>
    <definedName name="_xlnm.Print_Area" localSheetId="5">'Приложение 6'!$A$1:$I$111</definedName>
  </definedNames>
  <calcPr calcId="144525"/>
</workbook>
</file>

<file path=xl/calcChain.xml><?xml version="1.0" encoding="utf-8"?>
<calcChain xmlns="http://schemas.openxmlformats.org/spreadsheetml/2006/main">
  <c r="M38" i="17" l="1"/>
  <c r="L38" i="17"/>
  <c r="K38" i="17"/>
  <c r="M39" i="17"/>
  <c r="L39" i="17"/>
  <c r="K39" i="17"/>
  <c r="G73" i="10" l="1"/>
  <c r="G29" i="10"/>
  <c r="G22" i="8"/>
  <c r="G24" i="8"/>
  <c r="G101" i="8"/>
  <c r="D12" i="16"/>
  <c r="D29" i="16"/>
  <c r="H75" i="10"/>
  <c r="I75" i="10"/>
  <c r="H44" i="10"/>
  <c r="H45" i="10" s="1"/>
  <c r="H46" i="10" s="1"/>
  <c r="H47" i="10" s="1"/>
  <c r="I44" i="10"/>
  <c r="I45" i="10" s="1"/>
  <c r="I46" i="10" s="1"/>
  <c r="I47" i="10" s="1"/>
  <c r="H14" i="10"/>
  <c r="H15" i="10" s="1"/>
  <c r="H16" i="10" s="1"/>
  <c r="H17" i="10" s="1"/>
  <c r="H12" i="10" s="1"/>
  <c r="I14" i="10"/>
  <c r="I15" i="10"/>
  <c r="I16" i="10" s="1"/>
  <c r="I17" i="10" s="1"/>
  <c r="I12" i="10" s="1"/>
  <c r="H28" i="10"/>
  <c r="H27" i="10" s="1"/>
  <c r="H26" i="10" s="1"/>
  <c r="I28" i="10"/>
  <c r="I27" i="10" s="1"/>
  <c r="I26" i="10" s="1"/>
  <c r="I92" i="8"/>
  <c r="H92" i="8"/>
  <c r="G79" i="8"/>
  <c r="H30" i="8"/>
  <c r="H29" i="8" s="1"/>
  <c r="H28" i="8" s="1"/>
  <c r="H27" i="8" s="1"/>
  <c r="G30" i="8"/>
  <c r="G29" i="8" s="1"/>
  <c r="G28" i="8" s="1"/>
  <c r="G27" i="8" s="1"/>
  <c r="F29" i="16"/>
  <c r="E29" i="16"/>
  <c r="D28" i="16"/>
  <c r="L44" i="17"/>
  <c r="M44" i="17"/>
  <c r="K44" i="17"/>
  <c r="E21" i="12"/>
  <c r="E17" i="12"/>
  <c r="D21" i="12"/>
  <c r="D17" i="12"/>
  <c r="C17" i="12"/>
  <c r="G60" i="10"/>
  <c r="G59" i="10" s="1"/>
  <c r="G52" i="10"/>
  <c r="G53" i="10" s="1"/>
  <c r="B15" i="19"/>
  <c r="I62" i="10"/>
  <c r="I63" i="10" s="1"/>
  <c r="H62" i="10"/>
  <c r="H63" i="10" s="1"/>
  <c r="C15" i="19"/>
  <c r="D15" i="19"/>
  <c r="G62" i="10" l="1"/>
  <c r="G63" i="10" s="1"/>
  <c r="I84" i="8"/>
  <c r="I83" i="8" s="1"/>
  <c r="I82" i="8" s="1"/>
  <c r="I81" i="8" s="1"/>
  <c r="I80" i="8" s="1"/>
  <c r="H84" i="8"/>
  <c r="G84" i="8"/>
  <c r="G83" i="8" s="1"/>
  <c r="G82" i="8" s="1"/>
  <c r="G81" i="8" s="1"/>
  <c r="G80" i="8" s="1"/>
  <c r="H83" i="8"/>
  <c r="H82" i="8" s="1"/>
  <c r="H81" i="8" s="1"/>
  <c r="H80" i="8" s="1"/>
  <c r="D23" i="16"/>
  <c r="G123" i="10"/>
  <c r="G122" i="10" s="1"/>
  <c r="G125" i="10"/>
  <c r="G116" i="10"/>
  <c r="G117" i="10" s="1"/>
  <c r="G118" i="10" s="1"/>
  <c r="I114" i="10"/>
  <c r="I113" i="10" s="1"/>
  <c r="I112" i="10" s="1"/>
  <c r="H114" i="10"/>
  <c r="H113" i="10" s="1"/>
  <c r="H112" i="10" s="1"/>
  <c r="G114" i="10"/>
  <c r="G113" i="10" s="1"/>
  <c r="G112" i="10" s="1"/>
  <c r="G78" i="8" l="1"/>
  <c r="G77" i="8" s="1"/>
  <c r="I78" i="8"/>
  <c r="H78" i="8"/>
  <c r="H77" i="8" s="1"/>
  <c r="I77" i="8"/>
  <c r="I58" i="8"/>
  <c r="I57" i="8" s="1"/>
  <c r="I56" i="8" s="1"/>
  <c r="I55" i="8" s="1"/>
  <c r="I54" i="8" s="1"/>
  <c r="I53" i="8" s="1"/>
  <c r="G58" i="8"/>
  <c r="G57" i="8" s="1"/>
  <c r="G56" i="8" s="1"/>
  <c r="G55" i="8" s="1"/>
  <c r="G54" i="8" s="1"/>
  <c r="G53" i="8" s="1"/>
  <c r="H58" i="8"/>
  <c r="H57" i="8" s="1"/>
  <c r="H56" i="8" s="1"/>
  <c r="H55" i="8" s="1"/>
  <c r="H54" i="8" s="1"/>
  <c r="H53" i="8" s="1"/>
  <c r="H72" i="10" l="1"/>
  <c r="I72" i="10"/>
  <c r="G28" i="10" l="1"/>
  <c r="H77" i="10" l="1"/>
  <c r="I77" i="10"/>
  <c r="I121" i="10"/>
  <c r="H121" i="10"/>
  <c r="H120" i="10" s="1"/>
  <c r="H119" i="10" s="1"/>
  <c r="I120" i="10"/>
  <c r="I119" i="10" s="1"/>
  <c r="G121" i="10"/>
  <c r="H42" i="10"/>
  <c r="H41" i="10" s="1"/>
  <c r="I42" i="10"/>
  <c r="I41" i="10" s="1"/>
  <c r="G42" i="10"/>
  <c r="G41" i="10" s="1"/>
  <c r="L41" i="17"/>
  <c r="M41" i="17"/>
  <c r="K41" i="17"/>
  <c r="I106" i="10"/>
  <c r="I105" i="10" s="1"/>
  <c r="I104" i="10" s="1"/>
  <c r="H106" i="10"/>
  <c r="H105" i="10" s="1"/>
  <c r="H104" i="10" s="1"/>
  <c r="G106" i="10"/>
  <c r="G105" i="10" s="1"/>
  <c r="G104" i="10" s="1"/>
  <c r="H51" i="8"/>
  <c r="I51" i="8"/>
  <c r="G51" i="8"/>
  <c r="E28" i="16" l="1"/>
  <c r="H110" i="10"/>
  <c r="H109" i="10" s="1"/>
  <c r="H108" i="10" s="1"/>
  <c r="H103" i="10" s="1"/>
  <c r="I110" i="10"/>
  <c r="I109" i="10" s="1"/>
  <c r="I108" i="10" s="1"/>
  <c r="I103" i="10" s="1"/>
  <c r="H87" i="10"/>
  <c r="H86" i="10" s="1"/>
  <c r="H85" i="10" s="1"/>
  <c r="I87" i="10"/>
  <c r="I86" i="10" s="1"/>
  <c r="I85" i="10" s="1"/>
  <c r="I84" i="10" s="1"/>
  <c r="H80" i="10"/>
  <c r="I80" i="10"/>
  <c r="G80" i="10"/>
  <c r="H50" i="10"/>
  <c r="H49" i="10" s="1"/>
  <c r="H48" i="10" s="1"/>
  <c r="I50" i="10"/>
  <c r="I49" i="10" s="1"/>
  <c r="I48" i="10" s="1"/>
  <c r="G50" i="10"/>
  <c r="G49" i="10" s="1"/>
  <c r="G48" i="10" s="1"/>
  <c r="H38" i="10"/>
  <c r="H37" i="10" s="1"/>
  <c r="H36" i="10" s="1"/>
  <c r="H35" i="10" s="1"/>
  <c r="H34" i="10" s="1"/>
  <c r="I38" i="10"/>
  <c r="I37" i="10" s="1"/>
  <c r="I36" i="10" s="1"/>
  <c r="I35" i="10" s="1"/>
  <c r="I34" i="10" s="1"/>
  <c r="H32" i="10"/>
  <c r="H31" i="10" s="1"/>
  <c r="H30" i="10" s="1"/>
  <c r="I32" i="10"/>
  <c r="I31" i="10" s="1"/>
  <c r="I30" i="10" s="1"/>
  <c r="G32" i="10"/>
  <c r="G31" i="10" s="1"/>
  <c r="G30" i="10" s="1"/>
  <c r="H20" i="10"/>
  <c r="H19" i="10" s="1"/>
  <c r="H18" i="10" s="1"/>
  <c r="I20" i="10"/>
  <c r="I19" i="10" s="1"/>
  <c r="I18" i="10" s="1"/>
  <c r="G14" i="10"/>
  <c r="G15" i="10" s="1"/>
  <c r="H91" i="8"/>
  <c r="H90" i="8" s="1"/>
  <c r="H89" i="8" s="1"/>
  <c r="I91" i="8"/>
  <c r="I90" i="8" s="1"/>
  <c r="I89" i="8" s="1"/>
  <c r="H108" i="8"/>
  <c r="H107" i="8" s="1"/>
  <c r="I108" i="8"/>
  <c r="I107" i="8" s="1"/>
  <c r="H100" i="8"/>
  <c r="I100" i="8"/>
  <c r="G100" i="8"/>
  <c r="H102" i="8"/>
  <c r="I102" i="8"/>
  <c r="G102" i="8"/>
  <c r="G108" i="8"/>
  <c r="G107" i="8" s="1"/>
  <c r="F28" i="16"/>
  <c r="H95" i="8"/>
  <c r="H94" i="8" s="1"/>
  <c r="I95" i="8"/>
  <c r="I94" i="8" s="1"/>
  <c r="G95" i="8"/>
  <c r="G94" i="8" s="1"/>
  <c r="G25" i="8"/>
  <c r="E23" i="16"/>
  <c r="F23" i="16"/>
  <c r="L13" i="17"/>
  <c r="M13" i="17"/>
  <c r="G23" i="8"/>
  <c r="L36" i="17"/>
  <c r="M36" i="17"/>
  <c r="L43" i="17"/>
  <c r="M43" i="17"/>
  <c r="K36" i="17"/>
  <c r="H84" i="10" l="1"/>
  <c r="G40" i="10"/>
  <c r="L35" i="17"/>
  <c r="H88" i="8"/>
  <c r="M35" i="17"/>
  <c r="I25" i="10"/>
  <c r="I24" i="10" s="1"/>
  <c r="H25" i="10"/>
  <c r="H24" i="10" s="1"/>
  <c r="I88" i="8"/>
  <c r="H93" i="8"/>
  <c r="I93" i="8"/>
  <c r="G99" i="8"/>
  <c r="H99" i="8"/>
  <c r="I99" i="8"/>
  <c r="K13" i="17"/>
  <c r="H87" i="8" l="1"/>
  <c r="I87" i="8"/>
  <c r="D10" i="16" l="1"/>
  <c r="G120" i="10"/>
  <c r="G119" i="10" s="1"/>
  <c r="G110" i="10" l="1"/>
  <c r="G109" i="10" s="1"/>
  <c r="G108" i="10" s="1"/>
  <c r="G103" i="10" s="1"/>
  <c r="L12" i="17"/>
  <c r="M12" i="17"/>
  <c r="K12" i="17"/>
  <c r="G20" i="10" l="1"/>
  <c r="G19" i="10" s="1"/>
  <c r="G18" i="10" s="1"/>
  <c r="G93" i="8"/>
  <c r="E30" i="16"/>
  <c r="F30" i="16"/>
  <c r="D30" i="16"/>
  <c r="E10" i="16"/>
  <c r="F10" i="16"/>
  <c r="G87" i="10"/>
  <c r="G86" i="10" s="1"/>
  <c r="G85" i="10" s="1"/>
  <c r="G84" i="10" s="1"/>
  <c r="G27" i="10"/>
  <c r="G26" i="10" s="1"/>
  <c r="G25" i="10" s="1"/>
  <c r="G24" i="10" s="1"/>
  <c r="G98" i="8"/>
  <c r="G97" i="8" s="1"/>
  <c r="G44" i="10"/>
  <c r="G45" i="10" s="1"/>
  <c r="G46" i="10" s="1"/>
  <c r="G47" i="10" s="1"/>
  <c r="G65" i="8"/>
  <c r="G64" i="8" s="1"/>
  <c r="G63" i="8" s="1"/>
  <c r="G62" i="8" s="1"/>
  <c r="D21" i="16"/>
  <c r="M34" i="17"/>
  <c r="L34" i="17"/>
  <c r="K43" i="17"/>
  <c r="K35" i="17" s="1"/>
  <c r="M32" i="17"/>
  <c r="M31" i="17" s="1"/>
  <c r="L32" i="17"/>
  <c r="L31" i="17" s="1"/>
  <c r="K32" i="17"/>
  <c r="K31" i="17" s="1"/>
  <c r="M29" i="17"/>
  <c r="L29" i="17"/>
  <c r="K29" i="17"/>
  <c r="M27" i="17"/>
  <c r="L27" i="17"/>
  <c r="K27" i="17"/>
  <c r="M24" i="17"/>
  <c r="L24" i="17"/>
  <c r="K24" i="17"/>
  <c r="M18" i="17"/>
  <c r="M17" i="17" s="1"/>
  <c r="L18" i="17"/>
  <c r="L17" i="17" s="1"/>
  <c r="K18" i="17"/>
  <c r="K17" i="17" s="1"/>
  <c r="G77" i="10"/>
  <c r="G76" i="10" s="1"/>
  <c r="G38" i="10"/>
  <c r="G37" i="10" s="1"/>
  <c r="G36" i="10" s="1"/>
  <c r="G35" i="10" s="1"/>
  <c r="G34" i="10" s="1"/>
  <c r="H11" i="10"/>
  <c r="I11" i="10"/>
  <c r="G16" i="10"/>
  <c r="G17" i="10" s="1"/>
  <c r="G12" i="10" s="1"/>
  <c r="I22" i="10"/>
  <c r="I23" i="10" s="1"/>
  <c r="H22" i="10"/>
  <c r="H23" i="10" s="1"/>
  <c r="H40" i="10"/>
  <c r="I40" i="10"/>
  <c r="H52" i="10"/>
  <c r="H53" i="10" s="1"/>
  <c r="I52" i="10"/>
  <c r="I53" i="10" s="1"/>
  <c r="G57" i="10"/>
  <c r="G58" i="10" s="1"/>
  <c r="H57" i="10"/>
  <c r="H58" i="10" s="1"/>
  <c r="I57" i="10"/>
  <c r="I58" i="10" s="1"/>
  <c r="G69" i="10"/>
  <c r="H69" i="10"/>
  <c r="I69" i="10"/>
  <c r="G70" i="10"/>
  <c r="H70" i="10"/>
  <c r="I70" i="10"/>
  <c r="H76" i="10"/>
  <c r="H71" i="10" s="1"/>
  <c r="H65" i="10" s="1"/>
  <c r="I76" i="10"/>
  <c r="I71" i="10" s="1"/>
  <c r="I65" i="10" s="1"/>
  <c r="G79" i="10"/>
  <c r="H79" i="10"/>
  <c r="I79" i="10"/>
  <c r="G82" i="10"/>
  <c r="G83" i="10" s="1"/>
  <c r="H82" i="10"/>
  <c r="H83" i="10" s="1"/>
  <c r="I82" i="10"/>
  <c r="I83" i="10" s="1"/>
  <c r="G89" i="10"/>
  <c r="G90" i="10" s="1"/>
  <c r="H89" i="10"/>
  <c r="I89" i="10"/>
  <c r="I90" i="10" s="1"/>
  <c r="H90" i="10"/>
  <c r="G92" i="10"/>
  <c r="G91" i="10" s="1"/>
  <c r="H92" i="10"/>
  <c r="I92" i="10"/>
  <c r="H95" i="10"/>
  <c r="I95" i="10"/>
  <c r="G101" i="10"/>
  <c r="G100" i="10" s="1"/>
  <c r="G99" i="10" s="1"/>
  <c r="G98" i="10" s="1"/>
  <c r="G97" i="10" s="1"/>
  <c r="H101" i="10"/>
  <c r="H100" i="10" s="1"/>
  <c r="H99" i="10" s="1"/>
  <c r="H98" i="10" s="1"/>
  <c r="H97" i="10" s="1"/>
  <c r="I101" i="10"/>
  <c r="I100" i="10" s="1"/>
  <c r="I99" i="10" s="1"/>
  <c r="I98" i="10" s="1"/>
  <c r="I97" i="10" s="1"/>
  <c r="G11" i="8"/>
  <c r="H11" i="8"/>
  <c r="I11" i="8"/>
  <c r="H12" i="8"/>
  <c r="H13" i="8" s="1"/>
  <c r="G14" i="8"/>
  <c r="G13" i="8" s="1"/>
  <c r="G12" i="8" s="1"/>
  <c r="H14" i="8"/>
  <c r="H15" i="8" s="1"/>
  <c r="I14" i="8"/>
  <c r="I15" i="8" s="1"/>
  <c r="G21" i="8"/>
  <c r="H21" i="8"/>
  <c r="I21" i="8"/>
  <c r="H25" i="8"/>
  <c r="H20" i="8" s="1"/>
  <c r="H19" i="8" s="1"/>
  <c r="I25" i="8"/>
  <c r="I20" i="8" s="1"/>
  <c r="G36" i="8"/>
  <c r="G34" i="8" s="1"/>
  <c r="G33" i="8" s="1"/>
  <c r="G32" i="8" s="1"/>
  <c r="H36" i="8"/>
  <c r="H35" i="8" s="1"/>
  <c r="I36" i="8"/>
  <c r="I34" i="8" s="1"/>
  <c r="I33" i="8" s="1"/>
  <c r="I32" i="8" s="1"/>
  <c r="G42" i="8"/>
  <c r="G41" i="8" s="1"/>
  <c r="G40" i="8" s="1"/>
  <c r="G39" i="8" s="1"/>
  <c r="G38" i="8" s="1"/>
  <c r="H42" i="8"/>
  <c r="H41" i="8" s="1"/>
  <c r="H40" i="8" s="1"/>
  <c r="H39" i="8" s="1"/>
  <c r="H38" i="8" s="1"/>
  <c r="I42" i="8"/>
  <c r="I41" i="8" s="1"/>
  <c r="I40" i="8" s="1"/>
  <c r="I39" i="8" s="1"/>
  <c r="I38" i="8" s="1"/>
  <c r="G49" i="8"/>
  <c r="H49" i="8"/>
  <c r="I49" i="8"/>
  <c r="H65" i="8"/>
  <c r="H64" i="8" s="1"/>
  <c r="I65" i="8"/>
  <c r="I64" i="8" s="1"/>
  <c r="I63" i="8" s="1"/>
  <c r="G72" i="8"/>
  <c r="G71" i="8" s="1"/>
  <c r="H72" i="8"/>
  <c r="H71" i="8" s="1"/>
  <c r="I72" i="8"/>
  <c r="I71" i="8" s="1"/>
  <c r="G74" i="8"/>
  <c r="H74" i="8"/>
  <c r="I74" i="8"/>
  <c r="G75" i="8"/>
  <c r="H75" i="8"/>
  <c r="I75" i="8"/>
  <c r="G91" i="8"/>
  <c r="G90" i="8" s="1"/>
  <c r="G89" i="8" s="1"/>
  <c r="H98" i="8"/>
  <c r="H97" i="8" s="1"/>
  <c r="H86" i="8" s="1"/>
  <c r="I98" i="8"/>
  <c r="I97" i="8" s="1"/>
  <c r="G104" i="8"/>
  <c r="G105" i="8" s="1"/>
  <c r="H104" i="8"/>
  <c r="I104" i="8"/>
  <c r="G106" i="8"/>
  <c r="H106" i="8"/>
  <c r="I106" i="8"/>
  <c r="D17" i="16"/>
  <c r="E17" i="16"/>
  <c r="F17" i="16"/>
  <c r="D19" i="16"/>
  <c r="E19" i="16"/>
  <c r="F19" i="16"/>
  <c r="E21" i="16"/>
  <c r="F21" i="16"/>
  <c r="E27" i="16"/>
  <c r="F27" i="16"/>
  <c r="C16" i="12"/>
  <c r="C15" i="12" s="1"/>
  <c r="C14" i="12" s="1"/>
  <c r="D16" i="12"/>
  <c r="D15" i="12" s="1"/>
  <c r="D14" i="12" s="1"/>
  <c r="E16" i="12"/>
  <c r="E15" i="12" s="1"/>
  <c r="E14" i="12" s="1"/>
  <c r="C20" i="12"/>
  <c r="C19" i="12" s="1"/>
  <c r="C18" i="12" s="1"/>
  <c r="D20" i="12"/>
  <c r="D19" i="12" s="1"/>
  <c r="D18" i="12" s="1"/>
  <c r="E20" i="12"/>
  <c r="E19" i="12" s="1"/>
  <c r="E18" i="12" s="1"/>
  <c r="I64" i="10" l="1"/>
  <c r="H64" i="10"/>
  <c r="G70" i="8"/>
  <c r="I19" i="8"/>
  <c r="I18" i="8" s="1"/>
  <c r="I17" i="8" s="1"/>
  <c r="I10" i="8" s="1"/>
  <c r="I70" i="8"/>
  <c r="I10" i="10"/>
  <c r="H10" i="10"/>
  <c r="G11" i="10"/>
  <c r="G10" i="10" s="1"/>
  <c r="G88" i="8"/>
  <c r="G87" i="8" s="1"/>
  <c r="G86" i="8" s="1"/>
  <c r="D13" i="12"/>
  <c r="D22" i="12" s="1"/>
  <c r="H70" i="8"/>
  <c r="E13" i="12"/>
  <c r="E22" i="12" s="1"/>
  <c r="E33" i="16"/>
  <c r="H63" i="8"/>
  <c r="H62" i="8" s="1"/>
  <c r="H61" i="8" s="1"/>
  <c r="H60" i="8" s="1"/>
  <c r="K34" i="17"/>
  <c r="I48" i="8"/>
  <c r="I47" i="8" s="1"/>
  <c r="G48" i="8"/>
  <c r="G47" i="8" s="1"/>
  <c r="H48" i="8"/>
  <c r="H47" i="8" s="1"/>
  <c r="G22" i="10"/>
  <c r="G23" i="10" s="1"/>
  <c r="I105" i="8"/>
  <c r="H105" i="8"/>
  <c r="H18" i="8"/>
  <c r="H17" i="8" s="1"/>
  <c r="H10" i="8" s="1"/>
  <c r="G20" i="8"/>
  <c r="G19" i="8" s="1"/>
  <c r="F33" i="16"/>
  <c r="K26" i="17"/>
  <c r="K23" i="17" s="1"/>
  <c r="K11" i="17" s="1"/>
  <c r="C13" i="12"/>
  <c r="C22" i="12" s="1"/>
  <c r="L26" i="17"/>
  <c r="L23" i="17" s="1"/>
  <c r="L11" i="17" s="1"/>
  <c r="M26" i="17"/>
  <c r="M23" i="17" s="1"/>
  <c r="M11" i="17" s="1"/>
  <c r="D27" i="16"/>
  <c r="D33" i="16" s="1"/>
  <c r="H74" i="10"/>
  <c r="I74" i="10"/>
  <c r="I86" i="8"/>
  <c r="I62" i="8"/>
  <c r="I61" i="8" s="1"/>
  <c r="I60" i="8" s="1"/>
  <c r="G61" i="8"/>
  <c r="G60" i="8" s="1"/>
  <c r="I35" i="8"/>
  <c r="G35" i="8"/>
  <c r="H34" i="8"/>
  <c r="H33" i="8" s="1"/>
  <c r="H32" i="8" s="1"/>
  <c r="H23" i="8"/>
  <c r="G15" i="8"/>
  <c r="I23" i="8"/>
  <c r="H127" i="10" l="1"/>
  <c r="I127" i="10"/>
  <c r="G18" i="8"/>
  <c r="G17" i="8" s="1"/>
  <c r="G10" i="8" s="1"/>
  <c r="H45" i="8"/>
  <c r="H44" i="8" s="1"/>
  <c r="H46" i="8"/>
  <c r="G45" i="8"/>
  <c r="G44" i="8" s="1"/>
  <c r="G46" i="8"/>
  <c r="I45" i="8"/>
  <c r="I44" i="8" s="1"/>
  <c r="I46" i="8"/>
  <c r="I69" i="8"/>
  <c r="I68" i="8" s="1"/>
  <c r="I67" i="8" s="1"/>
  <c r="H69" i="8"/>
  <c r="H68" i="8" s="1"/>
  <c r="H67" i="8" s="1"/>
  <c r="G69" i="8"/>
  <c r="G68" i="8" s="1"/>
  <c r="G67" i="8" s="1"/>
  <c r="M46" i="17"/>
  <c r="L46" i="17"/>
  <c r="K46" i="17"/>
  <c r="G111" i="8" l="1"/>
  <c r="I111" i="8"/>
  <c r="H9" i="8" l="1"/>
  <c r="H111" i="8"/>
  <c r="I9" i="8"/>
  <c r="G9" i="8"/>
  <c r="G72" i="10"/>
  <c r="G71" i="10" s="1"/>
  <c r="G65" i="10" s="1"/>
  <c r="G64" i="10" s="1"/>
  <c r="G75" i="10"/>
  <c r="G74" i="10" s="1"/>
  <c r="G127" i="10" l="1"/>
</calcChain>
</file>

<file path=xl/sharedStrings.xml><?xml version="1.0" encoding="utf-8"?>
<sst xmlns="http://schemas.openxmlformats.org/spreadsheetml/2006/main" count="1247" uniqueCount="390">
  <si>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</si>
  <si>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</si>
  <si>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</si>
  <si>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Подпрограмма «Создание условий для организации досуга и обеспечения жителей сельсовета услугами организаций культуры»</t>
  </si>
  <si>
    <t>Национальная экономика</t>
  </si>
  <si>
    <t>Подпрограмма «Организация и развитие библиотечного обслуживания населения, обеспечение прав граждан на свободный  доступ к  информации»</t>
  </si>
  <si>
    <t>Предоставление субсидий бюджетным, автономным учреждениям и иным некомерческим организациям</t>
  </si>
  <si>
    <t xml:space="preserve">Культура 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</si>
  <si>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</si>
  <si>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</si>
  <si>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</si>
  <si>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</si>
  <si>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</si>
  <si>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</si>
  <si>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</si>
  <si>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</si>
  <si>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</si>
  <si>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Наименование кода группы, подгруппы, статьи, вида источника финансирования бюджета</t>
  </si>
  <si>
    <t>сумма</t>
  </si>
  <si>
    <t>код по бюджетной классификации</t>
  </si>
  <si>
    <t>наименование кода по бюджетной классификации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</si>
  <si>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</si>
  <si>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2017 год</t>
  </si>
  <si>
    <t>Муниципальная программа «Улучшение жизнедеятельности населения муниципального образования Недокурский сельсовет».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</si>
  <si>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</si>
  <si>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</si>
  <si>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</si>
  <si>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</si>
  <si>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</si>
  <si>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</si>
  <si>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</si>
  <si>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</si>
  <si>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Муниципальная программа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</si>
  <si>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</si>
  <si>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</si>
  <si>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</si>
  <si>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>Финансовое управление администрации Кежемского района</t>
  </si>
  <si>
    <t>900 1 17 01 050 10 0000 180</t>
  </si>
  <si>
    <t>900 2 08 05 000 10 0000 180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</si>
  <si>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</si>
  <si>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</si>
  <si>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</si>
  <si>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</si>
  <si>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</si>
  <si>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</si>
  <si>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</si>
  <si>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 и средств массовой информации</t>
  </si>
  <si>
    <t>Дотации бюджетам субъектов Российской Федерации и муниципальных образований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</si>
  <si>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</si>
  <si>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</si>
  <si>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</si>
  <si>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</si>
  <si>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</si>
  <si>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</si>
  <si>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</si>
  <si>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</si>
  <si>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</si>
  <si>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</si>
  <si>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</si>
  <si>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</si>
  <si>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</si>
  <si>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</si>
  <si>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</si>
  <si>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</si>
  <si>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</si>
  <si>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</si>
  <si>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</si>
  <si>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</si>
  <si>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</si>
  <si>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Резервный фонд</t>
  </si>
  <si>
    <t>540</t>
  </si>
  <si>
    <t>610</t>
  </si>
  <si>
    <t>120</t>
  </si>
  <si>
    <t>850</t>
  </si>
  <si>
    <t>Непрограммные расходы</t>
  </si>
  <si>
    <t>100</t>
  </si>
  <si>
    <t>200</t>
  </si>
  <si>
    <t>Код ведомства</t>
  </si>
  <si>
    <t>Целевая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</si>
  <si>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</si>
  <si>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</si>
  <si>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</si>
  <si>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</si>
  <si>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органов исполнительной власти и субъектов Российской Федерации, местных администраций </t>
  </si>
  <si>
    <t>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</si>
  <si>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</si>
  <si>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</si>
  <si>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</si>
  <si>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</si>
  <si>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</si>
  <si>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</si>
  <si>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</si>
  <si>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Предоставление субсидий бюджетным, автономным учреждениям и иным некомкрческим организациям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</si>
  <si>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</si>
  <si>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</si>
  <si>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</si>
  <si>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</si>
  <si>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</si>
  <si>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</si>
  <si>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</si>
  <si>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</si>
  <si>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Наименование распорядителей, получателей и наименование показателей бюджетной классификации</t>
  </si>
  <si>
    <t>3</t>
  </si>
  <si>
    <t>4</t>
  </si>
  <si>
    <t>5</t>
  </si>
  <si>
    <t>6</t>
  </si>
  <si>
    <t>Резервные средства</t>
  </si>
  <si>
    <t>Прочие непрограмные мероприятия</t>
  </si>
  <si>
    <t>Администрация Недокурского сельсовета</t>
  </si>
  <si>
    <t>Подпрограмма "Обеспечение бухгалтерского учета в муниципальном образовании Недокурский сельсовет"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</si>
  <si>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 Органами управления государственными внебюджетными фондами</t>
  </si>
  <si>
    <t xml:space="preserve">Расходы на выплаты персоналу казенных учреждений </t>
  </si>
  <si>
    <t>244</t>
  </si>
  <si>
    <t>Обеспечение деятельности централизованной бухгалтерии в рамках подпрограммы "Обеспечение бухгалтерского учета в муниципальном образовании Недокурский сельсовет" муниципальной программы "Развитие культуры  муниципального  образования Недокурский сельсовет "</t>
  </si>
  <si>
    <t xml:space="preserve">Муниципальная программа «Развитие культуры  муниципального образования Недокурский сельсовет»    </t>
  </si>
  <si>
    <t xml:space="preserve"> </t>
  </si>
  <si>
    <t>тыс.руб.</t>
  </si>
  <si>
    <t>№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</si>
  <si>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</si>
  <si>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</si>
  <si>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Всего доходы  бюджета сельсовета на 2017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</si>
  <si>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</si>
  <si>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</si>
  <si>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</si>
  <si>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</si>
  <si>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</si>
  <si>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</si>
  <si>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</si>
  <si>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управления,относящихся к  доходам бюджетов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</si>
  <si>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</si>
  <si>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</si>
  <si>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</si>
  <si>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</si>
  <si>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</si>
  <si>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</si>
  <si>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</si>
  <si>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</si>
  <si>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</si>
  <si>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</si>
  <si>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</si>
  <si>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</si>
  <si>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</si>
  <si>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</si>
  <si>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</si>
  <si>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 xml:space="preserve">Земельный налог 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</si>
  <si>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</si>
  <si>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</si>
  <si>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</si>
  <si>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</si>
  <si>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</si>
  <si>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</si>
  <si>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</si>
  <si>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999</t>
  </si>
  <si>
    <t>ВСЕГО ДОХОДОВ</t>
  </si>
  <si>
    <t>043</t>
  </si>
  <si>
    <t>Раздел             Подраздел</t>
  </si>
  <si>
    <t>0800</t>
  </si>
  <si>
    <t>0801</t>
  </si>
  <si>
    <t>0804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</si>
  <si>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</si>
  <si>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</si>
  <si>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</si>
  <si>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</si>
  <si>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</si>
  <si>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</si>
  <si>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</si>
  <si>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</si>
  <si>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</si>
  <si>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</si>
  <si>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</si>
  <si>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</si>
  <si>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</si>
  <si>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</si>
  <si>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</si>
  <si>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</si>
  <si>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</si>
  <si>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</si>
  <si>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</si>
  <si>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</si>
  <si>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</si>
  <si>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</si>
  <si>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</si>
  <si>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</si>
  <si>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</si>
  <si>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</si>
  <si>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</si>
  <si>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>код бюджетной классификации</t>
  </si>
  <si>
    <t>наименование кода бюджетной классификации</t>
  </si>
  <si>
    <t xml:space="preserve">                                                              Приложение № 5</t>
  </si>
  <si>
    <t xml:space="preserve">              Приложение № 6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</si>
  <si>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</si>
  <si>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</si>
  <si>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</si>
  <si>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</si>
  <si>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</si>
  <si>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</si>
  <si>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</si>
  <si>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</si>
  <si>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</si>
  <si>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</si>
  <si>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</si>
  <si>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</si>
  <si>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</si>
  <si>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Возврат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</si>
  <si>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</si>
  <si>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</si>
  <si>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</si>
  <si>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807 2 18 05020 10 0000 151</t>
  </si>
  <si>
    <t>807 2 18 05010 10 0000 151</t>
  </si>
  <si>
    <t>807 2 19 05000 10 0000 151</t>
  </si>
  <si>
    <t>807 1 08 04020 01 1000 110</t>
  </si>
  <si>
    <t>807 1 08 04020 01 2000 110</t>
  </si>
  <si>
    <t>807 1 08 04020 01 3000 110</t>
  </si>
  <si>
    <t>807 1 08 04020 01 4000 110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</si>
  <si>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</si>
  <si>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</si>
  <si>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</si>
  <si>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</si>
  <si>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</si>
  <si>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807 2 07 05030 10 0000 180</t>
  </si>
  <si>
    <t>0107</t>
  </si>
  <si>
    <t>Обеспечение проведения выборов и референдумов</t>
  </si>
  <si>
    <t>0502</t>
  </si>
  <si>
    <t>024</t>
  </si>
  <si>
    <t xml:space="preserve"> Иные межбюджетные трансферты</t>
  </si>
  <si>
    <t>Коммунальное хозяйство</t>
  </si>
  <si>
    <t>2018 год</t>
  </si>
  <si>
    <t>Всего доходы  бюджета сельсовета на 2018 год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</si>
  <si>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</si>
  <si>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</si>
  <si>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</si>
  <si>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</si>
  <si>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</si>
  <si>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</si>
  <si>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</si>
  <si>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</si>
  <si>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04 5 00 43050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</si>
  <si>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</si>
  <si>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</si>
  <si>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</si>
  <si>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</si>
  <si>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</si>
  <si>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</si>
  <si>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</si>
  <si>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</si>
  <si>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</si>
  <si>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</si>
  <si>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</si>
  <si>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</si>
  <si>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</si>
  <si>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</si>
  <si>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01 0 00 00000</t>
  </si>
  <si>
    <t>01 1 00 00000</t>
  </si>
  <si>
    <t>01 1 00 00610</t>
  </si>
  <si>
    <t>01 2 00 00000</t>
  </si>
  <si>
    <t>01 2 00 00610</t>
  </si>
  <si>
    <t>01 3 00 00000</t>
  </si>
  <si>
    <t>01 3 00 44030</t>
  </si>
  <si>
    <t>02 0 00 00000</t>
  </si>
  <si>
    <t>02 0 00 00610</t>
  </si>
  <si>
    <t>04 1 00  00220</t>
  </si>
  <si>
    <t>04 2 00 49580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</si>
  <si>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</si>
  <si>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</si>
  <si>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</si>
  <si>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</si>
  <si>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Прочие расходы на благоустройство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</si>
  <si>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№ 7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</si>
  <si>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</si>
  <si>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Наименование иных межбюджетных трансфертов</t>
  </si>
  <si>
    <t>Наименование разделов</t>
  </si>
  <si>
    <t>О1</t>
  </si>
  <si>
    <t>Приложение № 8</t>
  </si>
  <si>
    <t>Организация и содержание мест захоронения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</si>
  <si>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</si>
  <si>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Организация и содержание мест захоронения в рамках 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</si>
  <si>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Расходы на выплаты персоналу государственных муниципальных  органов</t>
  </si>
  <si>
    <t>Расходы по устройству минерализованных защитных противопожарных полос в рамках непрограмных расходов</t>
  </si>
  <si>
    <t>Прочие межбюджетные трансферты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</si>
  <si>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</si>
  <si>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Прочие межбюджетные трансферты на поддержку муниципальных учреждений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</si>
  <si>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04 6 00 46040</t>
  </si>
  <si>
    <t>Мероприятия в области занятости населения в рамках непрограммных расходов</t>
  </si>
  <si>
    <t>04 6 00 00000</t>
  </si>
  <si>
    <t>Софинансирование расходов на обеспечение первичных мер пожарной безопасности в рамках непрограмных расходов</t>
  </si>
  <si>
    <t>Муниципальные программы</t>
  </si>
  <si>
    <t>непрограммные расходы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</si>
  <si>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</si>
  <si>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</si>
  <si>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0505</t>
  </si>
  <si>
    <t>Другие вопросы в области жилищно-коммунального хозяйства</t>
  </si>
  <si>
    <t>2019 год</t>
  </si>
  <si>
    <t xml:space="preserve">"О бюджете Недокурского сельсовета на 2017 год </t>
  </si>
  <si>
    <t>и плановый период 2018-2019 г."</t>
  </si>
  <si>
    <t xml:space="preserve">к  проекту решения Недокурского </t>
  </si>
  <si>
    <t xml:space="preserve">к  проекту решения Недокурского сельского Совета депутатов </t>
  </si>
  <si>
    <t xml:space="preserve">                                                               к  проекту решения Недокурского сельского Совета депутатов </t>
  </si>
  <si>
    <t>"О  бюджете Недокурского сельсовета на 2017 год и плановый период 2018-2019 годов"</t>
  </si>
  <si>
    <t>Распределение иных межбюджетных трансфертов, выделяемых из бюджета поселения в районный бюджет на финансирование расходов по передаваемым органами местного самоуправления поселений для осуществления части полномочий органам местного самоуправления  района на 2017 год и плановый период 2018-2019 годов</t>
  </si>
  <si>
    <t xml:space="preserve">  бюджета   сельсовета  на 2017 год и плановый период 2018-2019 годов</t>
  </si>
  <si>
    <t xml:space="preserve"> источников внутреннего финансирования дефицита бюджета Недокурского сельсовета на 2017 год и плановый период 2018-2019 годы</t>
  </si>
  <si>
    <t xml:space="preserve">Доходы местного бюджета на 2017 год и плановый период 2018-2019 годов </t>
  </si>
  <si>
    <t>Всего доходы  бюджета сельсовета на 2019 год</t>
  </si>
  <si>
    <t>Распределение расходов местного бюджета на 2017  год и плановый период 2018-2019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</si>
  <si>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2017 год  и плановый период 2018-2019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</si>
  <si>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2017 год и плановый период  2018-2019 годов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</si>
  <si>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</si>
  <si>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</si>
  <si>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</si>
  <si>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</si>
  <si>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</si>
  <si>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</si>
  <si>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</si>
  <si>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</si>
  <si>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49</t>
  </si>
  <si>
    <t>15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</si>
  <si>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</si>
  <si>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</si>
  <si>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</si>
  <si>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807 2 02 30024 10 7514 151</t>
  </si>
  <si>
    <t>807 2 02 35118 10 0000 151</t>
  </si>
  <si>
    <t>807 2 02 49999 10 0053 151</t>
  </si>
  <si>
    <t>Прочие межбюджетные трансферты на обеспечение первичных мер пожарной безопасности в рамках подпрограммы  «Предупреждение, спасение, помощь населению края в чрезвычайных ситуациях» государственной программы Красноярского края  «Защита от чрезвычайных ситуаций природного и техногенного характера и обеспечение безопасности населения»</t>
  </si>
  <si>
    <t>807 2 02 49999 10 0059 151</t>
  </si>
  <si>
    <t>807 2 02 49999 10 0057 151</t>
  </si>
  <si>
    <t>807 2 02 49999 10 0055 151</t>
  </si>
  <si>
    <t>807 2 02 15001 10 0000 151</t>
  </si>
  <si>
    <t>Прочие межбюджетные трансферты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</si>
  <si>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</si>
  <si>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</si>
  <si>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</si>
  <si>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</si>
  <si>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</si>
  <si>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</si>
  <si>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</si>
  <si>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</si>
  <si>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</si>
  <si>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ИТОГО:  ИСТОЧНИКОВ  ВНУТРЕННЕГО  ФИНАНСИРОВАНИЯ</t>
  </si>
  <si>
    <t>807 01 05 00 00 00 0000 000</t>
  </si>
  <si>
    <t>807 01 05 00 00 00 0000 500</t>
  </si>
  <si>
    <t>807 01 05 02 00 00 0000 500</t>
  </si>
  <si>
    <t>807 01 05 02 01 00 0000 510</t>
  </si>
  <si>
    <t>807 01 05 02 01 10 0000 510</t>
  </si>
  <si>
    <t>807 01 05 00 00 00 0000 600</t>
  </si>
  <si>
    <t>807 01 05 02 00 00 0000 600</t>
  </si>
  <si>
    <t>807 01 05 02 01 00 0000 610</t>
  </si>
  <si>
    <t>807 01 05 02 01 10 0000 610</t>
  </si>
  <si>
    <t>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</si>
  <si>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</si>
  <si>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</si>
  <si>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</si>
  <si>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</si>
  <si>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</si>
  <si>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</si>
  <si>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</si>
  <si>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</si>
  <si>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807 1 11 05075 10 1000 120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</si>
  <si>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</si>
  <si>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</si>
  <si>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</si>
  <si>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807 2 02 49999 10 0021 151</t>
  </si>
  <si>
    <t>807 2 02 49999 10 0023 151</t>
  </si>
  <si>
    <t>807 2 02 49999 10 0045 151</t>
  </si>
  <si>
    <t>807 2 02 49999 10 0046 151</t>
  </si>
  <si>
    <t>807 2 02 49999 10 0051 151</t>
  </si>
  <si>
    <t>Невыясненные поступления, зачисляемые в бюджеты сельских поселений</t>
  </si>
  <si>
    <t>807 2 02 49999 10 0052 151</t>
  </si>
  <si>
    <t xml:space="preserve">Прочие безвозмездные поступления в бюджеты сельских поселений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</si>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</sst>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00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2"/>
      <name val="Helv"/>
      <charset val="204"/>
    </font>
    <font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</cellStyleXfs>
  <cellXfs count="383">
    <xf numFmtId="0" fontId="0" fillId="0" borderId="0" xfId="0"/>
    <xf numFmtId="0" fontId="3" fillId="0" borderId="1" xfId="6" applyFont="1" applyFill="1" applyBorder="1" applyAlignment="1">
      <alignment wrapText="1" shrinkToFit="1"/>
    </xf>
    <xf numFmtId="0" fontId="3" fillId="0" borderId="2" xfId="6" applyFont="1" applyFill="1" applyBorder="1" applyAlignment="1">
      <alignment wrapText="1" shrinkToFit="1"/>
    </xf>
    <xf numFmtId="49" fontId="3" fillId="0" borderId="2" xfId="6" applyNumberFormat="1" applyFont="1" applyFill="1" applyBorder="1" applyAlignment="1">
      <alignment wrapText="1" shrinkToFit="1"/>
    </xf>
    <xf numFmtId="0" fontId="3" fillId="0" borderId="3" xfId="6" applyFont="1" applyFill="1" applyBorder="1" applyAlignment="1">
      <alignment horizontal="center" wrapText="1" shrinkToFit="1"/>
    </xf>
    <xf numFmtId="0" fontId="3" fillId="0" borderId="4" xfId="6" applyFont="1" applyFill="1" applyBorder="1" applyAlignment="1">
      <alignment horizontal="center" wrapText="1" shrinkToFit="1"/>
    </xf>
    <xf numFmtId="49" fontId="3" fillId="0" borderId="3" xfId="6" applyNumberFormat="1" applyFont="1" applyFill="1" applyBorder="1" applyAlignment="1">
      <alignment horizontal="center" wrapText="1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4" fontId="3" fillId="2" borderId="5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3" fillId="0" borderId="5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49" fontId="10" fillId="0" borderId="5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 wrapText="1"/>
    </xf>
    <xf numFmtId="49" fontId="11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justify"/>
    </xf>
    <xf numFmtId="0" fontId="10" fillId="0" borderId="5" xfId="0" applyFont="1" applyFill="1" applyBorder="1" applyAlignment="1">
      <alignment wrapText="1" shrinkToFit="1"/>
    </xf>
    <xf numFmtId="0" fontId="10" fillId="0" borderId="6" xfId="0" applyFont="1" applyFill="1" applyBorder="1" applyAlignment="1">
      <alignment horizontal="justify"/>
    </xf>
    <xf numFmtId="0" fontId="3" fillId="0" borderId="5" xfId="0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vertical="justify" wrapText="1"/>
    </xf>
    <xf numFmtId="49" fontId="10" fillId="0" borderId="8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right" wrapText="1" shrinkToFit="1"/>
    </xf>
    <xf numFmtId="0" fontId="7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5" xfId="0" applyNumberFormat="1" applyFont="1" applyFill="1" applyBorder="1" applyAlignment="1">
      <alignment horizontal="justify"/>
    </xf>
    <xf numFmtId="164" fontId="3" fillId="2" borderId="5" xfId="0" applyNumberFormat="1" applyFont="1" applyFill="1" applyBorder="1" applyAlignment="1">
      <alignment wrapText="1" shrinkToFit="1"/>
    </xf>
    <xf numFmtId="0" fontId="10" fillId="2" borderId="5" xfId="0" applyFont="1" applyFill="1" applyBorder="1" applyAlignment="1">
      <alignment horizontal="left" wrapText="1"/>
    </xf>
    <xf numFmtId="0" fontId="11" fillId="0" borderId="0" xfId="0" applyFont="1" applyFill="1"/>
    <xf numFmtId="164" fontId="3" fillId="0" borderId="9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/>
    </xf>
    <xf numFmtId="164" fontId="10" fillId="0" borderId="5" xfId="0" applyNumberFormat="1" applyFont="1" applyFill="1" applyBorder="1" applyAlignment="1">
      <alignment wrapText="1" shrinkToFit="1"/>
    </xf>
    <xf numFmtId="0" fontId="10" fillId="0" borderId="5" xfId="0" applyFont="1" applyFill="1" applyBorder="1" applyAlignment="1"/>
    <xf numFmtId="0" fontId="3" fillId="0" borderId="5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165" fontId="1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165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horizontal="justify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5" xfId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wrapText="1" shrinkToFit="1"/>
    </xf>
    <xf numFmtId="164" fontId="15" fillId="2" borderId="5" xfId="0" applyNumberFormat="1" applyFont="1" applyFill="1" applyBorder="1" applyAlignment="1">
      <alignment wrapText="1" shrinkToFit="1"/>
    </xf>
    <xf numFmtId="0" fontId="18" fillId="2" borderId="5" xfId="0" applyFont="1" applyFill="1" applyBorder="1" applyAlignment="1">
      <alignment wrapText="1" shrinkToFit="1"/>
    </xf>
    <xf numFmtId="164" fontId="17" fillId="2" borderId="5" xfId="0" applyNumberFormat="1" applyFont="1" applyFill="1" applyBorder="1" applyAlignment="1">
      <alignment wrapText="1" shrinkToFit="1"/>
    </xf>
    <xf numFmtId="0" fontId="18" fillId="2" borderId="0" xfId="0" applyFont="1" applyFill="1"/>
    <xf numFmtId="164" fontId="20" fillId="2" borderId="5" xfId="0" applyNumberFormat="1" applyFont="1" applyFill="1" applyBorder="1" applyAlignment="1">
      <alignment wrapText="1" shrinkToFit="1"/>
    </xf>
    <xf numFmtId="0" fontId="18" fillId="2" borderId="5" xfId="0" applyFont="1" applyFill="1" applyBorder="1" applyAlignment="1">
      <alignment horizontal="justify" wrapText="1"/>
    </xf>
    <xf numFmtId="164" fontId="17" fillId="2" borderId="5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justify"/>
    </xf>
    <xf numFmtId="164" fontId="17" fillId="0" borderId="5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justify"/>
    </xf>
    <xf numFmtId="0" fontId="17" fillId="2" borderId="5" xfId="0" applyFont="1" applyFill="1" applyBorder="1" applyAlignment="1">
      <alignment horizontal="left"/>
    </xf>
    <xf numFmtId="0" fontId="15" fillId="2" borderId="5" xfId="0" applyFont="1" applyFill="1" applyBorder="1" applyAlignment="1"/>
    <xf numFmtId="164" fontId="20" fillId="2" borderId="5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 horizontal="justify"/>
    </xf>
    <xf numFmtId="165" fontId="17" fillId="0" borderId="5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horizontal="justify" wrapText="1"/>
    </xf>
    <xf numFmtId="0" fontId="19" fillId="2" borderId="0" xfId="0" applyFont="1" applyFill="1"/>
    <xf numFmtId="0" fontId="19" fillId="0" borderId="0" xfId="0" applyFont="1"/>
    <xf numFmtId="0" fontId="15" fillId="2" borderId="5" xfId="0" applyFont="1" applyFill="1" applyBorder="1" applyAlignment="1">
      <alignment horizontal="justify" wrapText="1"/>
    </xf>
    <xf numFmtId="0" fontId="17" fillId="2" borderId="5" xfId="0" applyFont="1" applyFill="1" applyBorder="1" applyAlignment="1">
      <alignment horizontal="left" wrapText="1"/>
    </xf>
    <xf numFmtId="0" fontId="17" fillId="2" borderId="5" xfId="0" applyNumberFormat="1" applyFont="1" applyFill="1" applyBorder="1" applyAlignment="1">
      <alignment horizontal="justify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2" borderId="0" xfId="0" applyFont="1" applyFill="1"/>
    <xf numFmtId="0" fontId="18" fillId="2" borderId="5" xfId="0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left"/>
    </xf>
    <xf numFmtId="164" fontId="15" fillId="0" borderId="5" xfId="0" applyNumberFormat="1" applyFont="1" applyBorder="1" applyAlignment="1"/>
    <xf numFmtId="164" fontId="18" fillId="0" borderId="0" xfId="0" applyNumberFormat="1" applyFont="1"/>
    <xf numFmtId="0" fontId="18" fillId="0" borderId="8" xfId="0" applyFont="1" applyBorder="1" applyAlignment="1">
      <alignment horizontal="center"/>
    </xf>
    <xf numFmtId="0" fontId="15" fillId="0" borderId="0" xfId="0" applyFont="1"/>
    <xf numFmtId="0" fontId="18" fillId="2" borderId="7" xfId="0" applyFont="1" applyFill="1" applyBorder="1" applyAlignment="1">
      <alignment vertical="justify" wrapText="1"/>
    </xf>
    <xf numFmtId="0" fontId="18" fillId="2" borderId="7" xfId="0" applyFont="1" applyFill="1" applyBorder="1" applyAlignment="1"/>
    <xf numFmtId="165" fontId="17" fillId="0" borderId="12" xfId="0" applyNumberFormat="1" applyFont="1" applyFill="1" applyBorder="1" applyAlignment="1">
      <alignment horizontal="right"/>
    </xf>
    <xf numFmtId="0" fontId="18" fillId="2" borderId="6" xfId="0" applyFont="1" applyFill="1" applyBorder="1" applyAlignment="1">
      <alignment horizontal="justify"/>
    </xf>
    <xf numFmtId="0" fontId="21" fillId="2" borderId="0" xfId="7" applyFont="1" applyFill="1" applyProtection="1">
      <protection locked="0"/>
    </xf>
    <xf numFmtId="165" fontId="21" fillId="2" borderId="0" xfId="7" applyNumberFormat="1" applyFont="1" applyFill="1" applyBorder="1" applyProtection="1">
      <protection locked="0"/>
    </xf>
    <xf numFmtId="0" fontId="21" fillId="2" borderId="0" xfId="7" applyFont="1" applyFill="1" applyBorder="1"/>
    <xf numFmtId="0" fontId="21" fillId="2" borderId="0" xfId="7" applyFont="1" applyFill="1"/>
    <xf numFmtId="165" fontId="21" fillId="2" borderId="0" xfId="7" applyNumberFormat="1" applyFont="1" applyFill="1" applyBorder="1" applyAlignment="1" applyProtection="1">
      <alignment horizontal="left"/>
      <protection locked="0"/>
    </xf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3" fillId="2" borderId="0" xfId="7" applyFont="1" applyFill="1" applyProtection="1">
      <protection locked="0"/>
    </xf>
    <xf numFmtId="0" fontId="24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2" fontId="3" fillId="2" borderId="5" xfId="7" applyNumberFormat="1" applyFont="1" applyFill="1" applyBorder="1" applyAlignment="1" applyProtection="1">
      <alignment horizontal="center" vertical="center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7" applyFont="1" applyFill="1" applyBorder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right"/>
      <protection locked="0"/>
    </xf>
    <xf numFmtId="0" fontId="2" fillId="2" borderId="5" xfId="7" applyFont="1" applyFill="1" applyBorder="1" applyProtection="1">
      <protection locked="0"/>
    </xf>
    <xf numFmtId="165" fontId="2" fillId="2" borderId="5" xfId="7" applyNumberFormat="1" applyFont="1" applyFill="1" applyBorder="1" applyAlignment="1" applyProtection="1">
      <alignment horizontal="center" vertical="center"/>
      <protection locked="0"/>
    </xf>
    <xf numFmtId="49" fontId="2" fillId="2" borderId="5" xfId="7" applyNumberFormat="1" applyFont="1" applyFill="1" applyBorder="1" applyProtection="1">
      <protection locked="0"/>
    </xf>
    <xf numFmtId="49" fontId="2" fillId="2" borderId="5" xfId="7" applyNumberFormat="1" applyFont="1" applyFill="1" applyBorder="1" applyAlignment="1" applyProtection="1">
      <alignment horizontal="left"/>
      <protection locked="0"/>
    </xf>
    <xf numFmtId="49" fontId="14" fillId="2" borderId="5" xfId="7" applyNumberFormat="1" applyFont="1" applyFill="1" applyBorder="1" applyAlignment="1" applyProtection="1">
      <alignment vertical="top"/>
      <protection locked="0"/>
    </xf>
    <xf numFmtId="49" fontId="14" fillId="2" borderId="5" xfId="7" applyNumberFormat="1" applyFont="1" applyFill="1" applyBorder="1" applyAlignment="1" applyProtection="1">
      <alignment horizontal="left" vertical="top"/>
      <protection locked="0"/>
    </xf>
    <xf numFmtId="49" fontId="14" fillId="2" borderId="5" xfId="7" applyNumberFormat="1" applyFont="1" applyFill="1" applyBorder="1" applyAlignment="1" applyProtection="1">
      <alignment horizontal="right" vertical="top"/>
      <protection locked="0"/>
    </xf>
    <xf numFmtId="0" fontId="14" fillId="2" borderId="5" xfId="7" applyFont="1" applyFill="1" applyBorder="1" applyAlignment="1" applyProtection="1">
      <alignment vertical="top" wrapText="1"/>
      <protection locked="0"/>
    </xf>
    <xf numFmtId="165" fontId="14" fillId="2" borderId="5" xfId="7" applyNumberFormat="1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/>
      <protection locked="0"/>
    </xf>
    <xf numFmtId="0" fontId="13" fillId="2" borderId="5" xfId="7" applyFont="1" applyFill="1" applyBorder="1" applyProtection="1">
      <protection locked="0"/>
    </xf>
    <xf numFmtId="165" fontId="13" fillId="2" borderId="5" xfId="7" applyNumberFormat="1" applyFont="1" applyFill="1" applyBorder="1" applyAlignment="1" applyProtection="1">
      <alignment horizontal="center" vertical="center"/>
      <protection locked="0"/>
    </xf>
    <xf numFmtId="165" fontId="10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Font="1" applyFill="1" applyBorder="1" applyProtection="1">
      <protection locked="0"/>
    </xf>
    <xf numFmtId="165" fontId="11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2" fillId="2" borderId="5" xfId="7" applyFont="1" applyFill="1" applyBorder="1" applyAlignment="1" applyProtection="1">
      <alignment vertical="top"/>
      <protection locked="0"/>
    </xf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49" fontId="14" fillId="2" borderId="5" xfId="7" applyNumberFormat="1" applyFont="1" applyFill="1" applyBorder="1" applyAlignment="1" applyProtection="1">
      <alignment vertical="top" wrapText="1"/>
      <protection locked="0"/>
    </xf>
    <xf numFmtId="49" fontId="14" fillId="2" borderId="5" xfId="7" applyNumberFormat="1" applyFont="1" applyFill="1" applyBorder="1" applyAlignment="1" applyProtection="1">
      <alignment horizontal="left" vertical="top" wrapText="1"/>
      <protection locked="0"/>
    </xf>
    <xf numFmtId="49" fontId="14" fillId="2" borderId="5" xfId="7" applyNumberFormat="1" applyFont="1" applyFill="1" applyBorder="1" applyAlignment="1" applyProtection="1">
      <alignment horizontal="right" vertical="top" wrapText="1"/>
      <protection locked="0"/>
    </xf>
    <xf numFmtId="165" fontId="14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7" applyNumberFormat="1" applyFont="1" applyFill="1" applyBorder="1" applyAlignment="1" applyProtection="1">
      <alignment horizontal="left" vertical="top" wrapText="1"/>
      <protection locked="0"/>
    </xf>
    <xf numFmtId="49" fontId="3" fillId="2" borderId="5" xfId="7" applyNumberFormat="1" applyFont="1" applyFill="1" applyBorder="1" applyAlignment="1" applyProtection="1">
      <alignment vertical="top" wrapText="1"/>
      <protection locked="0"/>
    </xf>
    <xf numFmtId="49" fontId="3" fillId="2" borderId="5" xfId="7" applyNumberFormat="1" applyFont="1" applyFill="1" applyBorder="1" applyAlignment="1" applyProtection="1">
      <alignment horizontal="right" vertical="top" wrapText="1"/>
      <protection locked="0"/>
    </xf>
    <xf numFmtId="0" fontId="14" fillId="2" borderId="5" xfId="7" applyFont="1" applyFill="1" applyBorder="1" applyAlignment="1" applyProtection="1">
      <alignment vertical="top"/>
      <protection locked="0"/>
    </xf>
    <xf numFmtId="0" fontId="3" fillId="2" borderId="5" xfId="7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horizontal="right" vertical="top"/>
      <protection locked="0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14" fillId="2" borderId="0" xfId="7" applyFont="1" applyFill="1"/>
    <xf numFmtId="0" fontId="3" fillId="2" borderId="0" xfId="7" applyFont="1" applyFill="1"/>
    <xf numFmtId="0" fontId="14" fillId="2" borderId="5" xfId="7" applyFont="1" applyFill="1" applyBorder="1" applyProtection="1">
      <protection locked="0"/>
    </xf>
    <xf numFmtId="49" fontId="13" fillId="2" borderId="5" xfId="7" applyNumberFormat="1" applyFont="1" applyFill="1" applyBorder="1" applyAlignment="1" applyProtection="1">
      <alignment vertical="top"/>
      <protection locked="0"/>
    </xf>
    <xf numFmtId="49" fontId="13" fillId="2" borderId="5" xfId="7" applyNumberFormat="1" applyFont="1" applyFill="1" applyBorder="1" applyAlignment="1" applyProtection="1">
      <alignment horizontal="right" vertical="top"/>
      <protection locked="0"/>
    </xf>
    <xf numFmtId="0" fontId="13" fillId="2" borderId="5" xfId="7" applyFont="1" applyFill="1" applyBorder="1" applyAlignment="1" applyProtection="1">
      <alignment vertical="top" wrapText="1"/>
      <protection locked="0"/>
    </xf>
    <xf numFmtId="0" fontId="24" fillId="2" borderId="0" xfId="7" applyFont="1" applyFill="1"/>
    <xf numFmtId="0" fontId="2" fillId="2" borderId="0" xfId="7" applyFont="1" applyFill="1"/>
    <xf numFmtId="165" fontId="21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5" xfId="7" applyNumberFormat="1" applyFont="1" applyFill="1" applyBorder="1" applyAlignment="1" applyProtection="1">
      <alignment vertical="top" wrapText="1"/>
      <protection locked="0"/>
    </xf>
    <xf numFmtId="0" fontId="7" fillId="0" borderId="5" xfId="7" applyFont="1" applyFill="1" applyBorder="1" applyProtection="1"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165" fontId="8" fillId="0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0" xfId="7" applyFont="1" applyFill="1"/>
    <xf numFmtId="0" fontId="10" fillId="3" borderId="5" xfId="0" applyFont="1" applyFill="1" applyBorder="1" applyAlignment="1">
      <alignment horizontal="justify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6" applyNumberFormat="1" applyFont="1" applyFill="1" applyBorder="1" applyAlignment="1">
      <alignment horizontal="center" vertical="center" wrapText="1" shrinkToFit="1"/>
    </xf>
    <xf numFmtId="49" fontId="3" fillId="0" borderId="2" xfId="6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top" wrapText="1" readingOrder="2"/>
    </xf>
    <xf numFmtId="0" fontId="2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7" fillId="0" borderId="0" xfId="0" applyFont="1"/>
    <xf numFmtId="0" fontId="2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2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26" fillId="0" borderId="0" xfId="0" applyNumberFormat="1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8" fillId="0" borderId="5" xfId="0" applyFont="1" applyBorder="1"/>
    <xf numFmtId="49" fontId="7" fillId="0" borderId="5" xfId="0" applyNumberFormat="1" applyFont="1" applyBorder="1" applyAlignment="1">
      <alignment horizontal="center" vertical="top" wrapText="1"/>
    </xf>
    <xf numFmtId="0" fontId="27" fillId="0" borderId="0" xfId="0" applyFont="1" applyBorder="1"/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3" fillId="2" borderId="5" xfId="7" applyFont="1" applyFill="1" applyBorder="1" applyAlignment="1" applyProtection="1">
      <alignment textRotation="90" wrapText="1"/>
      <protection locked="0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5" fillId="0" borderId="5" xfId="0" applyFont="1" applyFill="1" applyBorder="1" applyAlignment="1">
      <alignment wrapText="1" shrinkToFit="1"/>
    </xf>
    <xf numFmtId="0" fontId="19" fillId="0" borderId="0" xfId="0" applyFont="1" applyFill="1"/>
    <xf numFmtId="0" fontId="17" fillId="0" borderId="5" xfId="0" applyFont="1" applyFill="1" applyBorder="1" applyAlignment="1">
      <alignment horizontal="justify"/>
    </xf>
    <xf numFmtId="0" fontId="18" fillId="0" borderId="5" xfId="0" applyFont="1" applyFill="1" applyBorder="1" applyAlignment="1">
      <alignment horizontal="justify"/>
    </xf>
    <xf numFmtId="0" fontId="7" fillId="0" borderId="0" xfId="0" applyFont="1" applyFill="1" applyAlignment="1">
      <alignment horizontal="right" wrapText="1"/>
    </xf>
    <xf numFmtId="165" fontId="3" fillId="0" borderId="5" xfId="7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8" xfId="0" applyFont="1" applyBorder="1" applyAlignment="1">
      <alignment horizontal="left" vertical="center" wrapText="1" readingOrder="2"/>
    </xf>
    <xf numFmtId="0" fontId="18" fillId="0" borderId="8" xfId="0" applyFont="1" applyBorder="1" applyAlignment="1">
      <alignment horizontal="left" wrapText="1" readingOrder="2"/>
    </xf>
    <xf numFmtId="0" fontId="15" fillId="2" borderId="5" xfId="0" applyFont="1" applyFill="1" applyBorder="1" applyAlignment="1">
      <alignment horizontal="left" wrapText="1" shrinkToFit="1"/>
    </xf>
    <xf numFmtId="0" fontId="18" fillId="2" borderId="5" xfId="0" applyFont="1" applyFill="1" applyBorder="1" applyAlignment="1">
      <alignment horizontal="left" wrapText="1" shrinkToFit="1"/>
    </xf>
    <xf numFmtId="49" fontId="15" fillId="2" borderId="5" xfId="0" applyNumberFormat="1" applyFont="1" applyFill="1" applyBorder="1" applyAlignment="1">
      <alignment horizontal="left" wrapText="1" shrinkToFit="1"/>
    </xf>
    <xf numFmtId="49" fontId="18" fillId="2" borderId="5" xfId="0" applyNumberFormat="1" applyFont="1" applyFill="1" applyBorder="1" applyAlignment="1">
      <alignment horizontal="left" wrapText="1" shrinkToFit="1"/>
    </xf>
    <xf numFmtId="49" fontId="18" fillId="2" borderId="5" xfId="0" applyNumberFormat="1" applyFont="1" applyFill="1" applyBorder="1" applyAlignment="1">
      <alignment horizontal="left" vertical="top" wrapText="1" shrinkToFit="1"/>
    </xf>
    <xf numFmtId="49" fontId="17" fillId="2" borderId="5" xfId="0" applyNumberFormat="1" applyFont="1" applyFill="1" applyBorder="1" applyAlignment="1">
      <alignment horizontal="left" wrapText="1" shrinkToFit="1"/>
    </xf>
    <xf numFmtId="49" fontId="17" fillId="2" borderId="5" xfId="0" applyNumberFormat="1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49" fontId="15" fillId="2" borderId="5" xfId="0" applyNumberFormat="1" applyFont="1" applyFill="1" applyBorder="1" applyAlignment="1">
      <alignment horizontal="left"/>
    </xf>
    <xf numFmtId="49" fontId="18" fillId="2" borderId="7" xfId="0" applyNumberFormat="1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left"/>
    </xf>
    <xf numFmtId="49" fontId="18" fillId="2" borderId="8" xfId="0" applyNumberFormat="1" applyFont="1" applyFill="1" applyBorder="1" applyAlignment="1">
      <alignment horizontal="left"/>
    </xf>
    <xf numFmtId="0" fontId="17" fillId="2" borderId="5" xfId="0" applyFont="1" applyFill="1" applyBorder="1" applyAlignment="1">
      <alignment horizontal="left" wrapText="1" shrinkToFit="1"/>
    </xf>
    <xf numFmtId="49" fontId="18" fillId="0" borderId="5" xfId="0" applyNumberFormat="1" applyFont="1" applyFill="1" applyBorder="1" applyAlignment="1">
      <alignment horizontal="left"/>
    </xf>
    <xf numFmtId="0" fontId="17" fillId="0" borderId="5" xfId="0" applyFont="1" applyFill="1" applyBorder="1" applyAlignment="1">
      <alignment horizontal="left" wrapText="1" shrinkToFit="1"/>
    </xf>
    <xf numFmtId="49" fontId="17" fillId="0" borderId="5" xfId="0" applyNumberFormat="1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49" fontId="3" fillId="0" borderId="2" xfId="6" applyNumberFormat="1" applyFont="1" applyFill="1" applyBorder="1" applyAlignment="1">
      <alignment horizontal="left" wrapText="1" shrinkToFit="1"/>
    </xf>
    <xf numFmtId="49" fontId="3" fillId="0" borderId="3" xfId="6" applyNumberFormat="1" applyFont="1" applyFill="1" applyBorder="1" applyAlignment="1">
      <alignment horizontal="left" wrapText="1" shrinkToFit="1"/>
    </xf>
    <xf numFmtId="49" fontId="3" fillId="2" borderId="5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 wrapText="1" shrinkToFit="1"/>
    </xf>
    <xf numFmtId="49" fontId="10" fillId="2" borderId="5" xfId="0" applyNumberFormat="1" applyFont="1" applyFill="1" applyBorder="1" applyAlignment="1">
      <alignment horizontal="left" wrapText="1" shrinkToFit="1"/>
    </xf>
    <xf numFmtId="49" fontId="3" fillId="0" borderId="5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justify" vertical="top" wrapText="1"/>
    </xf>
    <xf numFmtId="0" fontId="18" fillId="2" borderId="7" xfId="0" applyFont="1" applyFill="1" applyBorder="1" applyAlignment="1">
      <alignment wrapText="1"/>
    </xf>
    <xf numFmtId="0" fontId="28" fillId="0" borderId="0" xfId="0" applyFont="1"/>
    <xf numFmtId="0" fontId="29" fillId="0" borderId="0" xfId="0" applyFont="1"/>
    <xf numFmtId="0" fontId="8" fillId="0" borderId="0" xfId="0" applyFont="1" applyAlignment="1"/>
    <xf numFmtId="0" fontId="17" fillId="0" borderId="5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0" fillId="0" borderId="0" xfId="0" applyFont="1"/>
    <xf numFmtId="0" fontId="30" fillId="2" borderId="0" xfId="0" applyFont="1" applyFill="1"/>
    <xf numFmtId="0" fontId="3" fillId="0" borderId="0" xfId="0" applyFont="1"/>
    <xf numFmtId="166" fontId="30" fillId="0" borderId="0" xfId="0" applyNumberFormat="1" applyFont="1"/>
    <xf numFmtId="165" fontId="30" fillId="0" borderId="0" xfId="0" applyNumberFormat="1" applyFont="1"/>
    <xf numFmtId="0" fontId="30" fillId="0" borderId="0" xfId="0" applyFont="1" applyAlignment="1">
      <alignment vertical="center"/>
    </xf>
    <xf numFmtId="0" fontId="30" fillId="0" borderId="0" xfId="0" applyFont="1" applyFill="1"/>
    <xf numFmtId="0" fontId="18" fillId="0" borderId="0" xfId="0" applyFont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 shrinkToFit="1"/>
    </xf>
    <xf numFmtId="49" fontId="2" fillId="2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justify" wrapText="1"/>
    </xf>
    <xf numFmtId="49" fontId="11" fillId="2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justify"/>
    </xf>
    <xf numFmtId="0" fontId="3" fillId="0" borderId="6" xfId="6" applyFont="1" applyFill="1" applyBorder="1" applyAlignment="1">
      <alignment horizontal="center" wrapText="1" shrinkToFit="1"/>
    </xf>
    <xf numFmtId="49" fontId="3" fillId="0" borderId="6" xfId="6" applyNumberFormat="1" applyFont="1" applyFill="1" applyBorder="1" applyAlignment="1">
      <alignment horizontal="center" wrapText="1" shrinkToFit="1"/>
    </xf>
    <xf numFmtId="49" fontId="3" fillId="0" borderId="6" xfId="6" applyNumberFormat="1" applyFont="1" applyFill="1" applyBorder="1" applyAlignment="1">
      <alignment horizontal="left" wrapText="1" shrinkToFi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0" fontId="2" fillId="0" borderId="18" xfId="6" applyFont="1" applyFill="1" applyBorder="1" applyAlignment="1">
      <alignment horizontal="center" wrapText="1" shrinkToFit="1"/>
    </xf>
    <xf numFmtId="164" fontId="2" fillId="0" borderId="6" xfId="6" applyNumberFormat="1" applyFont="1" applyFill="1" applyBorder="1" applyAlignment="1">
      <alignment horizontal="center" wrapText="1" shrinkToFit="1"/>
    </xf>
    <xf numFmtId="164" fontId="2" fillId="2" borderId="5" xfId="0" applyNumberFormat="1" applyFont="1" applyFill="1" applyBorder="1" applyAlignment="1">
      <alignment wrapText="1" shrinkToFit="1"/>
    </xf>
    <xf numFmtId="0" fontId="7" fillId="0" borderId="5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wrapText="1"/>
    </xf>
    <xf numFmtId="0" fontId="31" fillId="0" borderId="5" xfId="0" applyFont="1" applyBorder="1"/>
    <xf numFmtId="164" fontId="31" fillId="0" borderId="5" xfId="0" applyNumberFormat="1" applyFont="1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center" vertical="center" wrapText="1"/>
    </xf>
    <xf numFmtId="49" fontId="32" fillId="2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/>
    </xf>
    <xf numFmtId="0" fontId="6" fillId="2" borderId="5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3" fillId="0" borderId="5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justify" vertical="top" wrapText="1"/>
    </xf>
    <xf numFmtId="0" fontId="30" fillId="0" borderId="5" xfId="0" applyFont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wrapText="1"/>
    </xf>
    <xf numFmtId="0" fontId="18" fillId="0" borderId="15" xfId="0" applyFont="1" applyBorder="1" applyAlignment="1">
      <alignment horizontal="justify" vertical="top"/>
    </xf>
    <xf numFmtId="0" fontId="18" fillId="0" borderId="16" xfId="0" applyFont="1" applyBorder="1" applyAlignment="1">
      <alignment horizontal="justify" vertical="top"/>
    </xf>
    <xf numFmtId="0" fontId="0" fillId="0" borderId="16" xfId="0" applyBorder="1" applyAlignment="1">
      <alignment horizontal="left" vertical="top" wrapText="1"/>
    </xf>
    <xf numFmtId="0" fontId="18" fillId="0" borderId="5" xfId="0" applyFont="1" applyBorder="1" applyAlignment="1">
      <alignment horizont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5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21" fillId="2" borderId="0" xfId="7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Alignment="1">
      <alignment horizontal="right"/>
    </xf>
    <xf numFmtId="0" fontId="22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7" applyFont="1" applyFill="1" applyBorder="1" applyAlignment="1" applyProtection="1">
      <alignment horizontal="center" vertical="top"/>
      <protection locked="0"/>
    </xf>
    <xf numFmtId="0" fontId="3" fillId="2" borderId="17" xfId="7" applyFont="1" applyFill="1" applyBorder="1" applyAlignment="1" applyProtection="1">
      <alignment horizontal="center" vertical="top"/>
      <protection locked="0"/>
    </xf>
    <xf numFmtId="0" fontId="3" fillId="2" borderId="16" xfId="7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4" fillId="3" borderId="5" xfId="7" applyFont="1" applyFill="1" applyBorder="1" applyAlignment="1" applyProtection="1">
      <alignment vertical="top" wrapText="1"/>
      <protection locked="0"/>
    </xf>
    <xf numFmtId="0" fontId="17" fillId="0" borderId="19" xfId="0" applyFont="1" applyFill="1" applyBorder="1" applyAlignment="1">
      <alignment horizontal="justify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4" workbookViewId="0">
      <selection activeCell="A13" sqref="A13:B21"/>
    </sheetView>
  </sheetViews>
  <sheetFormatPr defaultColWidth="9.109375" defaultRowHeight="15.6" x14ac:dyDescent="0.3"/>
  <cols>
    <col min="1" max="1" width="31.44140625" style="77" customWidth="1"/>
    <col min="2" max="2" width="48" style="77" customWidth="1"/>
    <col min="3" max="3" width="12.33203125" style="77" customWidth="1"/>
    <col min="4" max="4" width="11.5546875" style="77" customWidth="1"/>
    <col min="5" max="5" width="12" style="77" customWidth="1"/>
    <col min="6" max="6" width="0.109375" style="77" customWidth="1"/>
    <col min="7" max="16384" width="9.109375" style="77"/>
  </cols>
  <sheetData>
    <row r="1" spans="1:10" x14ac:dyDescent="0.3">
      <c r="B1" s="78"/>
      <c r="C1" s="329" t="s">
        <v>13</v>
      </c>
      <c r="D1" s="329"/>
      <c r="E1" s="329"/>
      <c r="F1" s="80"/>
      <c r="G1" s="80"/>
      <c r="H1" s="80"/>
      <c r="I1" s="80"/>
      <c r="J1" s="80"/>
    </row>
    <row r="2" spans="1:10" x14ac:dyDescent="0.3">
      <c r="B2" s="78"/>
      <c r="C2" s="329" t="s">
        <v>294</v>
      </c>
      <c r="D2" s="329"/>
      <c r="E2" s="329"/>
      <c r="F2" s="80"/>
      <c r="G2" s="80"/>
      <c r="H2" s="80"/>
      <c r="I2" s="80"/>
      <c r="J2" s="80"/>
    </row>
    <row r="3" spans="1:10" ht="17.25" customHeight="1" x14ac:dyDescent="0.3">
      <c r="B3" s="330" t="s">
        <v>14</v>
      </c>
      <c r="C3" s="330"/>
      <c r="D3" s="330"/>
      <c r="E3" s="330"/>
      <c r="F3" s="81"/>
      <c r="G3" s="81"/>
      <c r="H3" s="81"/>
      <c r="I3" s="81"/>
      <c r="J3" s="81"/>
    </row>
    <row r="4" spans="1:10" ht="20.25" customHeight="1" x14ac:dyDescent="0.3">
      <c r="B4" s="330" t="s">
        <v>292</v>
      </c>
      <c r="C4" s="330"/>
      <c r="D4" s="330"/>
      <c r="E4" s="330"/>
      <c r="F4" s="81"/>
      <c r="G4" s="81"/>
      <c r="H4" s="81"/>
      <c r="I4" s="81"/>
      <c r="J4" s="81"/>
    </row>
    <row r="5" spans="1:10" ht="17.25" customHeight="1" x14ac:dyDescent="0.3">
      <c r="B5" s="330" t="s">
        <v>293</v>
      </c>
      <c r="C5" s="330"/>
      <c r="D5" s="330"/>
      <c r="E5" s="330"/>
      <c r="F5" s="81"/>
      <c r="G5" s="81"/>
      <c r="H5" s="81"/>
      <c r="I5" s="81"/>
      <c r="J5" s="81"/>
    </row>
    <row r="6" spans="1:10" ht="17.25" customHeight="1" x14ac:dyDescent="0.25">
      <c r="B6" s="82"/>
      <c r="C6" s="82"/>
      <c r="E6" s="82"/>
      <c r="G6" s="82"/>
      <c r="H6" s="82"/>
      <c r="I6" s="82"/>
      <c r="J6" s="82"/>
    </row>
    <row r="7" spans="1:10" ht="15.75" x14ac:dyDescent="0.25">
      <c r="A7" s="8"/>
    </row>
    <row r="8" spans="1:10" x14ac:dyDescent="0.3">
      <c r="A8" s="325" t="s">
        <v>50</v>
      </c>
      <c r="B8" s="325"/>
      <c r="C8" s="325"/>
      <c r="D8" s="325"/>
      <c r="E8" s="325"/>
      <c r="F8" s="80"/>
      <c r="G8" s="80"/>
      <c r="H8" s="80"/>
    </row>
    <row r="9" spans="1:10" x14ac:dyDescent="0.3">
      <c r="A9" s="325" t="s">
        <v>299</v>
      </c>
      <c r="B9" s="325"/>
      <c r="C9" s="325"/>
      <c r="D9" s="325"/>
      <c r="E9" s="325"/>
      <c r="F9" s="80"/>
      <c r="G9" s="80"/>
      <c r="H9" s="80"/>
    </row>
    <row r="10" spans="1:10" x14ac:dyDescent="0.3">
      <c r="A10" s="8" t="s">
        <v>15</v>
      </c>
      <c r="E10" s="79" t="s">
        <v>51</v>
      </c>
    </row>
    <row r="11" spans="1:10" ht="47.25" customHeight="1" x14ac:dyDescent="0.3">
      <c r="A11" s="326" t="s">
        <v>16</v>
      </c>
      <c r="B11" s="326" t="s">
        <v>17</v>
      </c>
      <c r="C11" s="327" t="s">
        <v>18</v>
      </c>
      <c r="D11" s="327"/>
      <c r="E11" s="327"/>
    </row>
    <row r="12" spans="1:10" ht="19.5" customHeight="1" x14ac:dyDescent="0.3">
      <c r="A12" s="326"/>
      <c r="B12" s="326"/>
      <c r="C12" s="317" t="s">
        <v>22</v>
      </c>
      <c r="D12" s="317" t="s">
        <v>226</v>
      </c>
      <c r="E12" s="317" t="s">
        <v>291</v>
      </c>
    </row>
    <row r="13" spans="1:10" ht="35.1" customHeight="1" x14ac:dyDescent="0.3">
      <c r="A13" s="319" t="s">
        <v>338</v>
      </c>
      <c r="B13" s="320" t="s">
        <v>328</v>
      </c>
      <c r="C13" s="84">
        <f>C18-C14</f>
        <v>0</v>
      </c>
      <c r="D13" s="84">
        <f t="shared" ref="D13:E13" si="0">D18-D14</f>
        <v>0</v>
      </c>
      <c r="E13" s="84">
        <f t="shared" si="0"/>
        <v>0</v>
      </c>
    </row>
    <row r="14" spans="1:10" ht="35.1" customHeight="1" x14ac:dyDescent="0.3">
      <c r="A14" s="321" t="s">
        <v>339</v>
      </c>
      <c r="B14" s="322" t="s">
        <v>329</v>
      </c>
      <c r="C14" s="84">
        <f>C15</f>
        <v>9081.4170000000013</v>
      </c>
      <c r="D14" s="83">
        <f t="shared" ref="D14:E16" si="1">D15</f>
        <v>8969.1419999999998</v>
      </c>
      <c r="E14" s="84">
        <f t="shared" si="1"/>
        <v>8969.1419999999998</v>
      </c>
    </row>
    <row r="15" spans="1:10" ht="35.1" customHeight="1" x14ac:dyDescent="0.3">
      <c r="A15" s="321" t="s">
        <v>340</v>
      </c>
      <c r="B15" s="323" t="s">
        <v>330</v>
      </c>
      <c r="C15" s="84">
        <f>C16</f>
        <v>9081.4170000000013</v>
      </c>
      <c r="D15" s="83">
        <f t="shared" si="1"/>
        <v>8969.1419999999998</v>
      </c>
      <c r="E15" s="84">
        <f t="shared" si="1"/>
        <v>8969.1419999999998</v>
      </c>
    </row>
    <row r="16" spans="1:10" ht="35.1" customHeight="1" x14ac:dyDescent="0.3">
      <c r="A16" s="321" t="s">
        <v>341</v>
      </c>
      <c r="B16" s="323" t="s">
        <v>331</v>
      </c>
      <c r="C16" s="84">
        <f>C17</f>
        <v>9081.4170000000013</v>
      </c>
      <c r="D16" s="83">
        <f t="shared" si="1"/>
        <v>8969.1419999999998</v>
      </c>
      <c r="E16" s="84">
        <f t="shared" si="1"/>
        <v>8969.1419999999998</v>
      </c>
    </row>
    <row r="17" spans="1:5" ht="35.1" customHeight="1" x14ac:dyDescent="0.3">
      <c r="A17" s="321" t="s">
        <v>342</v>
      </c>
      <c r="B17" s="323" t="s">
        <v>332</v>
      </c>
      <c r="C17" s="84">
        <f>1873.66+3919.419+3187.995+98.7+1.643</f>
        <v>9081.4170000000013</v>
      </c>
      <c r="D17" s="83">
        <f>1873.71+3882.237+3211.552+1.643</f>
        <v>8969.1419999999998</v>
      </c>
      <c r="E17" s="84">
        <f>1873.71+3882.237+3211.552+1.643</f>
        <v>8969.1419999999998</v>
      </c>
    </row>
    <row r="18" spans="1:5" ht="35.1" customHeight="1" x14ac:dyDescent="0.3">
      <c r="A18" s="321" t="s">
        <v>343</v>
      </c>
      <c r="B18" s="323" t="s">
        <v>333</v>
      </c>
      <c r="C18" s="84">
        <f>C19</f>
        <v>9081.4169999999995</v>
      </c>
      <c r="D18" s="83">
        <f t="shared" ref="D18:E20" si="2">D19</f>
        <v>8969.1419999999998</v>
      </c>
      <c r="E18" s="84">
        <f t="shared" si="2"/>
        <v>8969.1419999999998</v>
      </c>
    </row>
    <row r="19" spans="1:5" ht="35.1" customHeight="1" x14ac:dyDescent="0.3">
      <c r="A19" s="321" t="s">
        <v>344</v>
      </c>
      <c r="B19" s="323" t="s">
        <v>334</v>
      </c>
      <c r="C19" s="84">
        <f>C20</f>
        <v>9081.4169999999995</v>
      </c>
      <c r="D19" s="83">
        <f t="shared" si="2"/>
        <v>8969.1419999999998</v>
      </c>
      <c r="E19" s="84">
        <f t="shared" si="2"/>
        <v>8969.1419999999998</v>
      </c>
    </row>
    <row r="20" spans="1:5" ht="35.1" customHeight="1" x14ac:dyDescent="0.3">
      <c r="A20" s="321" t="s">
        <v>345</v>
      </c>
      <c r="B20" s="323" t="s">
        <v>335</v>
      </c>
      <c r="C20" s="84">
        <f>C21</f>
        <v>9081.4169999999995</v>
      </c>
      <c r="D20" s="83">
        <f t="shared" si="2"/>
        <v>8969.1419999999998</v>
      </c>
      <c r="E20" s="84">
        <f t="shared" si="2"/>
        <v>8969.1419999999998</v>
      </c>
    </row>
    <row r="21" spans="1:5" ht="35.1" customHeight="1" x14ac:dyDescent="0.3">
      <c r="A21" s="321" t="s">
        <v>346</v>
      </c>
      <c r="B21" s="323" t="s">
        <v>336</v>
      </c>
      <c r="C21" s="84">
        <v>9081.4169999999995</v>
      </c>
      <c r="D21" s="317">
        <f>1873.71+3882.237+3211.552+1.643</f>
        <v>8969.1419999999998</v>
      </c>
      <c r="E21" s="84">
        <f>1873.71+3882.237+3211.552+1.643</f>
        <v>8969.1419999999998</v>
      </c>
    </row>
    <row r="22" spans="1:5" ht="35.1" customHeight="1" x14ac:dyDescent="0.3">
      <c r="A22" s="328" t="s">
        <v>337</v>
      </c>
      <c r="B22" s="328"/>
      <c r="C22" s="84">
        <f>C13</f>
        <v>0</v>
      </c>
      <c r="D22" s="84">
        <f t="shared" ref="D22:E22" si="3">D13</f>
        <v>0</v>
      </c>
      <c r="E22" s="84">
        <f t="shared" si="3"/>
        <v>0</v>
      </c>
    </row>
    <row r="23" spans="1:5" x14ac:dyDescent="0.3">
      <c r="A23" s="7"/>
    </row>
    <row r="24" spans="1:5" x14ac:dyDescent="0.3">
      <c r="A24" s="7"/>
    </row>
    <row r="25" spans="1:5" x14ac:dyDescent="0.3">
      <c r="A25" s="7"/>
    </row>
    <row r="26" spans="1:5" x14ac:dyDescent="0.3">
      <c r="A26" s="7"/>
    </row>
    <row r="27" spans="1:5" x14ac:dyDescent="0.3">
      <c r="A27" s="7"/>
    </row>
    <row r="28" spans="1:5" x14ac:dyDescent="0.3">
      <c r="A28" s="7"/>
    </row>
    <row r="29" spans="1:5" x14ac:dyDescent="0.3">
      <c r="A29" s="7"/>
    </row>
    <row r="30" spans="1:5" x14ac:dyDescent="0.3">
      <c r="A30" s="7"/>
    </row>
    <row r="31" spans="1:5" x14ac:dyDescent="0.3">
      <c r="A31" s="7"/>
    </row>
    <row r="32" spans="1:5" x14ac:dyDescent="0.3">
      <c r="A32" s="7"/>
    </row>
    <row r="33" spans="1:1" x14ac:dyDescent="0.3">
      <c r="A33" s="7"/>
    </row>
    <row r="34" spans="1:1" x14ac:dyDescent="0.3">
      <c r="A34" s="7"/>
    </row>
    <row r="35" spans="1:1" x14ac:dyDescent="0.3">
      <c r="A35" s="7"/>
    </row>
    <row r="36" spans="1:1" x14ac:dyDescent="0.3">
      <c r="A36" s="7"/>
    </row>
    <row r="37" spans="1:1" x14ac:dyDescent="0.3">
      <c r="A37" s="7"/>
    </row>
    <row r="38" spans="1:1" x14ac:dyDescent="0.3">
      <c r="A38" s="7"/>
    </row>
    <row r="39" spans="1:1" x14ac:dyDescent="0.3">
      <c r="A39" s="7"/>
    </row>
    <row r="40" spans="1:1" x14ac:dyDescent="0.3">
      <c r="A40" s="7"/>
    </row>
    <row r="41" spans="1:1" x14ac:dyDescent="0.3">
      <c r="A41" s="7"/>
    </row>
  </sheetData>
  <mergeCells count="11">
    <mergeCell ref="C1:E1"/>
    <mergeCell ref="B3:E3"/>
    <mergeCell ref="B4:E4"/>
    <mergeCell ref="B5:E5"/>
    <mergeCell ref="C2:E2"/>
    <mergeCell ref="A8:E8"/>
    <mergeCell ref="A11:A12"/>
    <mergeCell ref="B11:B12"/>
    <mergeCell ref="C11:E11"/>
    <mergeCell ref="A22:B22"/>
    <mergeCell ref="A9:E9"/>
  </mergeCells>
  <phoneticPr fontId="5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topLeftCell="A39" zoomScaleSheetLayoutView="100" workbookViewId="0">
      <selection activeCell="A26" sqref="A26:XFD26"/>
    </sheetView>
  </sheetViews>
  <sheetFormatPr defaultColWidth="9.109375" defaultRowHeight="13.8" x14ac:dyDescent="0.25"/>
  <cols>
    <col min="1" max="1" width="24.6640625" style="291" customWidth="1"/>
    <col min="2" max="2" width="9.109375" style="286"/>
    <col min="3" max="3" width="68.6640625" style="286" customWidth="1"/>
    <col min="4" max="11" width="9.109375" style="292"/>
    <col min="12" max="16384" width="9.109375" style="286"/>
  </cols>
  <sheetData>
    <row r="1" spans="1:10" s="77" customFormat="1" ht="15.6" x14ac:dyDescent="0.3">
      <c r="B1" s="78"/>
      <c r="C1" s="316" t="s">
        <v>13</v>
      </c>
      <c r="D1" s="80"/>
      <c r="E1" s="80"/>
      <c r="F1" s="80"/>
      <c r="G1" s="80"/>
      <c r="H1" s="80"/>
      <c r="I1" s="80"/>
      <c r="J1" s="80"/>
    </row>
    <row r="2" spans="1:10" s="77" customFormat="1" ht="15.6" x14ac:dyDescent="0.3">
      <c r="B2" s="78"/>
      <c r="C2" s="316" t="s">
        <v>294</v>
      </c>
      <c r="D2" s="80"/>
      <c r="E2" s="80"/>
      <c r="F2" s="80"/>
      <c r="G2" s="80"/>
      <c r="H2" s="80"/>
      <c r="I2" s="80"/>
      <c r="J2" s="80"/>
    </row>
    <row r="3" spans="1:10" s="77" customFormat="1" ht="17.25" customHeight="1" x14ac:dyDescent="0.3">
      <c r="B3" s="330" t="s">
        <v>14</v>
      </c>
      <c r="C3" s="330"/>
      <c r="D3" s="81"/>
      <c r="E3" s="81"/>
      <c r="F3" s="81"/>
      <c r="G3" s="81"/>
      <c r="H3" s="81"/>
      <c r="I3" s="81"/>
      <c r="J3" s="81"/>
    </row>
    <row r="4" spans="1:10" s="77" customFormat="1" ht="20.25" customHeight="1" x14ac:dyDescent="0.3">
      <c r="B4" s="330" t="s">
        <v>292</v>
      </c>
      <c r="C4" s="330"/>
      <c r="D4" s="81"/>
      <c r="E4" s="81"/>
      <c r="F4" s="81"/>
      <c r="G4" s="81"/>
      <c r="H4" s="81"/>
      <c r="I4" s="81"/>
      <c r="J4" s="81"/>
    </row>
    <row r="5" spans="1:10" s="77" customFormat="1" ht="17.25" customHeight="1" x14ac:dyDescent="0.3">
      <c r="B5" s="330" t="s">
        <v>293</v>
      </c>
      <c r="C5" s="330"/>
      <c r="D5" s="81"/>
      <c r="E5" s="81"/>
      <c r="F5" s="81"/>
      <c r="G5" s="81"/>
      <c r="H5" s="81"/>
      <c r="I5" s="81"/>
      <c r="J5" s="81"/>
    </row>
    <row r="6" spans="1:10" ht="15" x14ac:dyDescent="0.25">
      <c r="A6" s="293"/>
    </row>
    <row r="7" spans="1:10" ht="31.5" customHeight="1" x14ac:dyDescent="0.25">
      <c r="A7" s="346" t="s">
        <v>192</v>
      </c>
      <c r="B7" s="346"/>
      <c r="C7" s="346"/>
    </row>
    <row r="8" spans="1:10" ht="15" x14ac:dyDescent="0.25">
      <c r="A8" s="233"/>
    </row>
    <row r="9" spans="1:10" ht="15" x14ac:dyDescent="0.25">
      <c r="A9" s="233"/>
    </row>
    <row r="10" spans="1:10" ht="31.5" customHeight="1" x14ac:dyDescent="0.25">
      <c r="A10" s="294" t="s">
        <v>19</v>
      </c>
      <c r="B10" s="331" t="s">
        <v>20</v>
      </c>
      <c r="C10" s="331"/>
    </row>
    <row r="11" spans="1:10" ht="15" x14ac:dyDescent="0.25">
      <c r="A11" s="294">
        <v>1</v>
      </c>
      <c r="B11" s="343">
        <v>2</v>
      </c>
      <c r="C11" s="343"/>
    </row>
    <row r="12" spans="1:10" ht="16.5" customHeight="1" x14ac:dyDescent="0.25">
      <c r="A12" s="347" t="s">
        <v>193</v>
      </c>
      <c r="B12" s="347"/>
      <c r="C12" s="347"/>
    </row>
    <row r="13" spans="1:10" ht="62.25" customHeight="1" x14ac:dyDescent="0.25">
      <c r="A13" s="294" t="s">
        <v>210</v>
      </c>
      <c r="B13" s="344" t="s">
        <v>21</v>
      </c>
      <c r="C13" s="345"/>
    </row>
    <row r="14" spans="1:10" ht="61.5" customHeight="1" x14ac:dyDescent="0.25">
      <c r="A14" s="294" t="s">
        <v>211</v>
      </c>
      <c r="B14" s="344" t="s">
        <v>21</v>
      </c>
      <c r="C14" s="345"/>
    </row>
    <row r="15" spans="1:10" ht="63" customHeight="1" x14ac:dyDescent="0.25">
      <c r="A15" s="294" t="s">
        <v>212</v>
      </c>
      <c r="B15" s="344" t="s">
        <v>21</v>
      </c>
      <c r="C15" s="345"/>
    </row>
    <row r="16" spans="1:10" ht="68.25" customHeight="1" x14ac:dyDescent="0.25">
      <c r="A16" s="294" t="s">
        <v>213</v>
      </c>
      <c r="B16" s="332" t="s">
        <v>21</v>
      </c>
      <c r="C16" s="332"/>
    </row>
    <row r="17" spans="1:3" ht="34.200000000000003" customHeight="1" x14ac:dyDescent="0.25">
      <c r="A17" s="294" t="s">
        <v>356</v>
      </c>
      <c r="B17" s="332" t="s">
        <v>358</v>
      </c>
      <c r="C17" s="332"/>
    </row>
    <row r="18" spans="1:3" ht="31.8" customHeight="1" x14ac:dyDescent="0.25">
      <c r="A18" s="294" t="s">
        <v>357</v>
      </c>
      <c r="B18" s="332" t="s">
        <v>358</v>
      </c>
      <c r="C18" s="332"/>
    </row>
    <row r="19" spans="1:3" ht="45" customHeight="1" x14ac:dyDescent="0.25">
      <c r="A19" s="294" t="s">
        <v>214</v>
      </c>
      <c r="B19" s="332" t="s">
        <v>195</v>
      </c>
      <c r="C19" s="332"/>
    </row>
    <row r="20" spans="1:3" ht="48" customHeight="1" x14ac:dyDescent="0.25">
      <c r="A20" s="294" t="s">
        <v>215</v>
      </c>
      <c r="B20" s="332" t="s">
        <v>359</v>
      </c>
      <c r="C20" s="332"/>
    </row>
    <row r="21" spans="1:3" ht="28.5" customHeight="1" x14ac:dyDescent="0.25">
      <c r="A21" s="294" t="s">
        <v>218</v>
      </c>
      <c r="B21" s="332" t="s">
        <v>197</v>
      </c>
      <c r="C21" s="332"/>
    </row>
    <row r="22" spans="1:3" ht="23.25" customHeight="1" x14ac:dyDescent="0.25">
      <c r="A22" s="294" t="s">
        <v>216</v>
      </c>
      <c r="B22" s="332" t="s">
        <v>196</v>
      </c>
      <c r="C22" s="332"/>
    </row>
    <row r="23" spans="1:3" ht="24.75" customHeight="1" x14ac:dyDescent="0.25">
      <c r="A23" s="294" t="s">
        <v>217</v>
      </c>
      <c r="B23" s="332" t="s">
        <v>194</v>
      </c>
      <c r="C23" s="332"/>
    </row>
    <row r="24" spans="1:3" ht="65.400000000000006" customHeight="1" x14ac:dyDescent="0.25">
      <c r="A24" s="294" t="s">
        <v>360</v>
      </c>
      <c r="B24" s="332" t="s">
        <v>198</v>
      </c>
      <c r="C24" s="332"/>
    </row>
    <row r="25" spans="1:3" ht="45" customHeight="1" x14ac:dyDescent="0.25">
      <c r="A25" s="294" t="s">
        <v>361</v>
      </c>
      <c r="B25" s="332" t="s">
        <v>199</v>
      </c>
      <c r="C25" s="332"/>
    </row>
    <row r="26" spans="1:3" ht="118.2" customHeight="1" x14ac:dyDescent="0.25">
      <c r="A26" s="294" t="s">
        <v>362</v>
      </c>
      <c r="B26" s="332" t="s">
        <v>200</v>
      </c>
      <c r="C26" s="333"/>
    </row>
    <row r="27" spans="1:3" ht="76.5" customHeight="1" x14ac:dyDescent="0.25">
      <c r="A27" s="294" t="s">
        <v>363</v>
      </c>
      <c r="B27" s="332" t="s">
        <v>201</v>
      </c>
      <c r="C27" s="333"/>
    </row>
    <row r="28" spans="1:3" ht="102.75" customHeight="1" x14ac:dyDescent="0.25">
      <c r="A28" s="294" t="s">
        <v>364</v>
      </c>
      <c r="B28" s="332" t="s">
        <v>202</v>
      </c>
      <c r="C28" s="333"/>
    </row>
    <row r="29" spans="1:3" ht="24.75" customHeight="1" x14ac:dyDescent="0.25">
      <c r="A29" s="294" t="s">
        <v>219</v>
      </c>
      <c r="B29" s="332" t="s">
        <v>367</v>
      </c>
      <c r="C29" s="332"/>
    </row>
    <row r="30" spans="1:3" s="292" customFormat="1" ht="39" customHeight="1" x14ac:dyDescent="0.25">
      <c r="A30" s="295" t="s">
        <v>209</v>
      </c>
      <c r="B30" s="334" t="s">
        <v>203</v>
      </c>
      <c r="C30" s="334"/>
    </row>
    <row r="31" spans="1:3" s="292" customFormat="1" ht="33.6" customHeight="1" x14ac:dyDescent="0.25">
      <c r="A31" s="295" t="s">
        <v>205</v>
      </c>
      <c r="B31" s="335" t="s">
        <v>204</v>
      </c>
      <c r="C31" s="336"/>
    </row>
    <row r="32" spans="1:3" s="292" customFormat="1" ht="44.4" customHeight="1" x14ac:dyDescent="0.25">
      <c r="A32" s="295" t="s">
        <v>208</v>
      </c>
      <c r="B32" s="335" t="s">
        <v>368</v>
      </c>
      <c r="C32" s="336"/>
    </row>
    <row r="33" spans="1:3" ht="45" customHeight="1" x14ac:dyDescent="0.25">
      <c r="A33" s="294" t="s">
        <v>207</v>
      </c>
      <c r="B33" s="340" t="s">
        <v>206</v>
      </c>
      <c r="C33" s="341"/>
    </row>
    <row r="34" spans="1:3" ht="64.8" customHeight="1" x14ac:dyDescent="0.25">
      <c r="A34" s="294" t="s">
        <v>366</v>
      </c>
      <c r="B34" s="337" t="s">
        <v>280</v>
      </c>
      <c r="C34" s="338"/>
    </row>
    <row r="35" spans="1:3" ht="81.75" customHeight="1" x14ac:dyDescent="0.25">
      <c r="A35" s="294" t="s">
        <v>326</v>
      </c>
      <c r="B35" s="332" t="s">
        <v>313</v>
      </c>
      <c r="C35" s="332"/>
    </row>
    <row r="36" spans="1:3" ht="45" customHeight="1" x14ac:dyDescent="0.25">
      <c r="A36" s="294" t="s">
        <v>319</v>
      </c>
      <c r="B36" s="337" t="s">
        <v>308</v>
      </c>
      <c r="C36" s="342"/>
    </row>
    <row r="37" spans="1:3" ht="42" customHeight="1" x14ac:dyDescent="0.25">
      <c r="A37" s="294" t="s">
        <v>320</v>
      </c>
      <c r="B37" s="337" t="s">
        <v>312</v>
      </c>
      <c r="C37" s="338"/>
    </row>
    <row r="38" spans="1:3" ht="91.5" customHeight="1" x14ac:dyDescent="0.25">
      <c r="A38" s="294" t="s">
        <v>321</v>
      </c>
      <c r="B38" s="337" t="s">
        <v>327</v>
      </c>
      <c r="C38" s="338"/>
    </row>
    <row r="39" spans="1:3" ht="80.25" customHeight="1" x14ac:dyDescent="0.25">
      <c r="A39" s="294" t="s">
        <v>325</v>
      </c>
      <c r="B39" s="332" t="s">
        <v>278</v>
      </c>
      <c r="C39" s="333"/>
    </row>
    <row r="40" spans="1:3" ht="80.25" customHeight="1" x14ac:dyDescent="0.25">
      <c r="A40" s="294" t="s">
        <v>324</v>
      </c>
      <c r="B40" s="337" t="s">
        <v>279</v>
      </c>
      <c r="C40" s="338"/>
    </row>
    <row r="41" spans="1:3" ht="78.599999999999994" customHeight="1" x14ac:dyDescent="0.25">
      <c r="A41" s="294" t="s">
        <v>323</v>
      </c>
      <c r="B41" s="337" t="s">
        <v>322</v>
      </c>
      <c r="C41" s="338"/>
    </row>
    <row r="42" spans="1:3" ht="15.75" customHeight="1" x14ac:dyDescent="0.25">
      <c r="A42" s="339" t="s">
        <v>36</v>
      </c>
      <c r="B42" s="339"/>
      <c r="C42" s="339"/>
    </row>
    <row r="43" spans="1:3" ht="15" customHeight="1" x14ac:dyDescent="0.25">
      <c r="A43" s="294" t="s">
        <v>37</v>
      </c>
      <c r="B43" s="332" t="s">
        <v>365</v>
      </c>
      <c r="C43" s="332"/>
    </row>
    <row r="44" spans="1:3" ht="70.2" customHeight="1" x14ac:dyDescent="0.25">
      <c r="A44" s="294" t="s">
        <v>38</v>
      </c>
      <c r="B44" s="332" t="s">
        <v>369</v>
      </c>
      <c r="C44" s="332"/>
    </row>
  </sheetData>
  <mergeCells count="39">
    <mergeCell ref="B3:C3"/>
    <mergeCell ref="B4:C4"/>
    <mergeCell ref="B5:C5"/>
    <mergeCell ref="B22:C22"/>
    <mergeCell ref="B18:C18"/>
    <mergeCell ref="B21:C21"/>
    <mergeCell ref="B11:C11"/>
    <mergeCell ref="B15:C15"/>
    <mergeCell ref="B16:C16"/>
    <mergeCell ref="B20:C20"/>
    <mergeCell ref="A7:C7"/>
    <mergeCell ref="A12:C12"/>
    <mergeCell ref="B13:C13"/>
    <mergeCell ref="B14:C14"/>
    <mergeCell ref="B19:C19"/>
    <mergeCell ref="B17:C17"/>
    <mergeCell ref="B44:C44"/>
    <mergeCell ref="B30:C30"/>
    <mergeCell ref="B31:C31"/>
    <mergeCell ref="B32:C32"/>
    <mergeCell ref="B29:C29"/>
    <mergeCell ref="B34:C34"/>
    <mergeCell ref="A42:C42"/>
    <mergeCell ref="B43:C43"/>
    <mergeCell ref="B33:C33"/>
    <mergeCell ref="B39:C39"/>
    <mergeCell ref="B36:C36"/>
    <mergeCell ref="B37:C37"/>
    <mergeCell ref="B41:C41"/>
    <mergeCell ref="B40:C40"/>
    <mergeCell ref="B38:C38"/>
    <mergeCell ref="B35:C35"/>
    <mergeCell ref="B10:C10"/>
    <mergeCell ref="B24:C24"/>
    <mergeCell ref="B23:C23"/>
    <mergeCell ref="B25:C25"/>
    <mergeCell ref="B28:C28"/>
    <mergeCell ref="B27:C27"/>
    <mergeCell ref="B26:C26"/>
  </mergeCells>
  <phoneticPr fontId="5" type="noConversion"/>
  <pageMargins left="0.7" right="0.7" top="0.75" bottom="0.75" header="0.3" footer="0.3"/>
  <pageSetup paperSize="9" scale="83" orientation="portrait" r:id="rId1"/>
  <rowBreaks count="2" manualBreakCount="2">
    <brk id="23" max="16383" man="1"/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7" zoomScaleSheetLayoutView="100" workbookViewId="0">
      <selection activeCell="E16" sqref="E16"/>
    </sheetView>
  </sheetViews>
  <sheetFormatPr defaultColWidth="9.109375" defaultRowHeight="15.6" x14ac:dyDescent="0.35"/>
  <cols>
    <col min="1" max="1" width="2.6640625" style="212" customWidth="1"/>
    <col min="2" max="2" width="7.33203125" style="232" customWidth="1"/>
    <col min="3" max="3" width="10.5546875" style="232" customWidth="1"/>
    <col min="4" max="4" width="31.109375" style="212" customWidth="1"/>
    <col min="5" max="5" width="43.44140625" style="212" customWidth="1"/>
    <col min="6" max="6" width="15.33203125" style="212" customWidth="1"/>
    <col min="7" max="8" width="9.109375" style="212" customWidth="1"/>
    <col min="9" max="9" width="11.33203125" style="212" customWidth="1"/>
    <col min="10" max="16384" width="9.109375" style="212"/>
  </cols>
  <sheetData>
    <row r="1" spans="1:8" ht="16.2" x14ac:dyDescent="0.35">
      <c r="B1" s="213"/>
      <c r="C1" s="213"/>
      <c r="D1" s="214"/>
      <c r="E1" s="214" t="s">
        <v>184</v>
      </c>
      <c r="F1" s="215"/>
      <c r="G1" s="215"/>
    </row>
    <row r="2" spans="1:8" ht="16.2" x14ac:dyDescent="0.35">
      <c r="A2" s="216"/>
      <c r="B2" s="213"/>
      <c r="C2" s="217"/>
      <c r="D2" s="214"/>
      <c r="E2" s="214" t="s">
        <v>295</v>
      </c>
      <c r="F2" s="218"/>
    </row>
    <row r="3" spans="1:8" ht="42.75" customHeight="1" x14ac:dyDescent="0.35">
      <c r="B3" s="213"/>
      <c r="C3" s="214"/>
      <c r="D3" s="348" t="s">
        <v>297</v>
      </c>
      <c r="E3" s="348"/>
      <c r="F3" s="219"/>
    </row>
    <row r="4" spans="1:8" ht="19.5" customHeight="1" x14ac:dyDescent="0.25">
      <c r="B4" s="213"/>
      <c r="C4" s="214"/>
      <c r="D4" s="244"/>
      <c r="E4" s="244"/>
      <c r="F4" s="219"/>
    </row>
    <row r="5" spans="1:8" ht="15.75" x14ac:dyDescent="0.25">
      <c r="B5" s="213"/>
      <c r="C5" s="214"/>
      <c r="D5" s="214"/>
      <c r="E5" s="214"/>
      <c r="F5" s="219"/>
    </row>
    <row r="6" spans="1:8" ht="15.75" x14ac:dyDescent="0.25">
      <c r="A6" s="220"/>
      <c r="B6" s="213"/>
      <c r="C6" s="214"/>
      <c r="D6" s="214"/>
      <c r="E6" s="214"/>
      <c r="F6" s="219"/>
      <c r="G6" s="218"/>
    </row>
    <row r="7" spans="1:8" ht="15.75" x14ac:dyDescent="0.25">
      <c r="B7" s="213"/>
      <c r="C7" s="213"/>
      <c r="D7" s="213"/>
      <c r="E7" s="213"/>
      <c r="F7" s="215"/>
      <c r="G7" s="215"/>
    </row>
    <row r="8" spans="1:8" ht="15.75" x14ac:dyDescent="0.25">
      <c r="A8" s="220"/>
      <c r="B8" s="213"/>
      <c r="C8" s="213"/>
      <c r="D8" s="213"/>
      <c r="E8" s="213"/>
      <c r="F8" s="221"/>
      <c r="G8" s="220"/>
      <c r="H8" s="222"/>
    </row>
    <row r="9" spans="1:8" ht="16.2" x14ac:dyDescent="0.35">
      <c r="A9" s="220"/>
      <c r="B9" s="349" t="s">
        <v>185</v>
      </c>
      <c r="C9" s="349"/>
      <c r="D9" s="349"/>
      <c r="E9" s="349"/>
      <c r="F9" s="213"/>
      <c r="G9" s="213"/>
      <c r="H9" s="218"/>
    </row>
    <row r="10" spans="1:8" ht="32.25" customHeight="1" x14ac:dyDescent="0.35">
      <c r="A10" s="220"/>
      <c r="B10" s="350" t="s">
        <v>300</v>
      </c>
      <c r="C10" s="350"/>
      <c r="D10" s="350"/>
      <c r="E10" s="350"/>
      <c r="F10" s="213"/>
      <c r="G10" s="213"/>
      <c r="H10" s="218"/>
    </row>
    <row r="11" spans="1:8" ht="15.75" x14ac:dyDescent="0.25">
      <c r="A11" s="220"/>
      <c r="B11" s="213"/>
      <c r="C11" s="213"/>
      <c r="D11" s="213"/>
      <c r="E11" s="213"/>
      <c r="F11" s="223"/>
      <c r="G11" s="213"/>
      <c r="H11" s="218"/>
    </row>
    <row r="12" spans="1:8" ht="51" customHeight="1" x14ac:dyDescent="0.35">
      <c r="B12" s="224" t="s">
        <v>52</v>
      </c>
      <c r="C12" s="225" t="s">
        <v>121</v>
      </c>
      <c r="D12" s="225" t="s">
        <v>186</v>
      </c>
      <c r="E12" s="225" t="s">
        <v>187</v>
      </c>
      <c r="F12" s="215"/>
      <c r="G12" s="215"/>
    </row>
    <row r="13" spans="1:8" ht="15.75" x14ac:dyDescent="0.25">
      <c r="B13" s="226"/>
      <c r="C13" s="227">
        <v>1</v>
      </c>
      <c r="D13" s="228">
        <v>2</v>
      </c>
      <c r="E13" s="227">
        <v>3</v>
      </c>
      <c r="F13" s="215"/>
      <c r="G13" s="215"/>
    </row>
    <row r="14" spans="1:8" ht="16.2" x14ac:dyDescent="0.35">
      <c r="B14" s="227">
        <v>1</v>
      </c>
      <c r="C14" s="229" t="s">
        <v>108</v>
      </c>
      <c r="D14" s="229"/>
      <c r="E14" s="226"/>
      <c r="F14" s="215"/>
      <c r="G14" s="215"/>
    </row>
    <row r="15" spans="1:8" ht="40.5" customHeight="1" x14ac:dyDescent="0.35">
      <c r="B15" s="228">
        <v>2</v>
      </c>
      <c r="C15" s="230" t="s">
        <v>149</v>
      </c>
      <c r="D15" s="319" t="s">
        <v>347</v>
      </c>
      <c r="E15" s="320" t="s">
        <v>328</v>
      </c>
      <c r="F15" s="231"/>
      <c r="G15" s="231"/>
    </row>
    <row r="16" spans="1:8" ht="16.2" x14ac:dyDescent="0.35">
      <c r="B16" s="228">
        <v>3</v>
      </c>
      <c r="C16" s="230" t="s">
        <v>149</v>
      </c>
      <c r="D16" s="321" t="s">
        <v>348</v>
      </c>
      <c r="E16" s="322" t="s">
        <v>329</v>
      </c>
      <c r="F16" s="231"/>
      <c r="G16" s="231"/>
    </row>
    <row r="17" spans="2:5" ht="31.2" x14ac:dyDescent="0.35">
      <c r="B17" s="324">
        <v>4</v>
      </c>
      <c r="C17" s="230" t="s">
        <v>149</v>
      </c>
      <c r="D17" s="321" t="s">
        <v>349</v>
      </c>
      <c r="E17" s="323" t="s">
        <v>330</v>
      </c>
    </row>
    <row r="18" spans="2:5" ht="31.2" x14ac:dyDescent="0.35">
      <c r="B18" s="324">
        <v>5</v>
      </c>
      <c r="C18" s="230" t="s">
        <v>149</v>
      </c>
      <c r="D18" s="321" t="s">
        <v>350</v>
      </c>
      <c r="E18" s="323" t="s">
        <v>331</v>
      </c>
    </row>
    <row r="19" spans="2:5" ht="31.2" x14ac:dyDescent="0.35">
      <c r="B19" s="324">
        <v>6</v>
      </c>
      <c r="C19" s="230" t="s">
        <v>149</v>
      </c>
      <c r="D19" s="321" t="s">
        <v>351</v>
      </c>
      <c r="E19" s="323" t="s">
        <v>332</v>
      </c>
    </row>
    <row r="20" spans="2:5" ht="16.2" x14ac:dyDescent="0.35">
      <c r="B20" s="324">
        <v>7</v>
      </c>
      <c r="C20" s="230" t="s">
        <v>149</v>
      </c>
      <c r="D20" s="321" t="s">
        <v>352</v>
      </c>
      <c r="E20" s="323" t="s">
        <v>333</v>
      </c>
    </row>
    <row r="21" spans="2:5" ht="31.2" x14ac:dyDescent="0.35">
      <c r="B21" s="324">
        <v>8</v>
      </c>
      <c r="C21" s="230" t="s">
        <v>149</v>
      </c>
      <c r="D21" s="321" t="s">
        <v>353</v>
      </c>
      <c r="E21" s="323" t="s">
        <v>334</v>
      </c>
    </row>
    <row r="22" spans="2:5" ht="31.2" x14ac:dyDescent="0.35">
      <c r="B22" s="324">
        <v>9</v>
      </c>
      <c r="C22" s="230" t="s">
        <v>149</v>
      </c>
      <c r="D22" s="321" t="s">
        <v>354</v>
      </c>
      <c r="E22" s="323" t="s">
        <v>335</v>
      </c>
    </row>
    <row r="23" spans="2:5" ht="31.2" x14ac:dyDescent="0.35">
      <c r="B23" s="324">
        <v>10</v>
      </c>
      <c r="C23" s="230" t="s">
        <v>149</v>
      </c>
      <c r="D23" s="321" t="s">
        <v>355</v>
      </c>
      <c r="E23" s="323" t="s">
        <v>336</v>
      </c>
    </row>
  </sheetData>
  <mergeCells count="3">
    <mergeCell ref="D3:E3"/>
    <mergeCell ref="B9:E9"/>
    <mergeCell ref="B10:E10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topLeftCell="A34" zoomScaleSheetLayoutView="100" workbookViewId="0">
      <selection activeCell="J45" sqref="J45"/>
    </sheetView>
  </sheetViews>
  <sheetFormatPr defaultColWidth="9.109375" defaultRowHeight="13.2" x14ac:dyDescent="0.25"/>
  <cols>
    <col min="1" max="1" width="2.6640625" style="130" customWidth="1"/>
    <col min="2" max="2" width="4.5546875" style="130" customWidth="1"/>
    <col min="3" max="4" width="3.6640625" style="130" customWidth="1"/>
    <col min="5" max="5" width="4" style="130" customWidth="1"/>
    <col min="6" max="6" width="4.109375" style="130" customWidth="1"/>
    <col min="7" max="7" width="3.88671875" style="130" customWidth="1"/>
    <col min="8" max="8" width="7.33203125" style="130" customWidth="1"/>
    <col min="9" max="9" width="9" style="130" customWidth="1"/>
    <col min="10" max="10" width="56" style="130" customWidth="1"/>
    <col min="11" max="11" width="14.109375" style="131" customWidth="1"/>
    <col min="12" max="12" width="14.88671875" style="132" customWidth="1"/>
    <col min="13" max="13" width="13.5546875" style="132" bestFit="1" customWidth="1"/>
    <col min="14" max="16384" width="9.109375" style="133"/>
  </cols>
  <sheetData>
    <row r="1" spans="1:13" x14ac:dyDescent="0.25">
      <c r="J1" s="296"/>
      <c r="L1" s="132" t="s">
        <v>180</v>
      </c>
    </row>
    <row r="2" spans="1:13" ht="15" customHeight="1" x14ac:dyDescent="0.25">
      <c r="J2" s="351" t="s">
        <v>295</v>
      </c>
      <c r="K2" s="351"/>
      <c r="L2" s="351"/>
      <c r="M2" s="351"/>
    </row>
    <row r="3" spans="1:13" x14ac:dyDescent="0.25">
      <c r="J3" s="352" t="s">
        <v>297</v>
      </c>
      <c r="K3" s="352"/>
      <c r="L3" s="352"/>
      <c r="M3" s="352"/>
    </row>
    <row r="4" spans="1:13" ht="12.75" x14ac:dyDescent="0.2">
      <c r="J4" s="133"/>
      <c r="K4" s="134"/>
    </row>
    <row r="5" spans="1:13" ht="1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3" ht="12.75" customHeight="1" x14ac:dyDescent="0.3">
      <c r="A6" s="353" t="s">
        <v>301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1:13" ht="14.4" x14ac:dyDescent="0.3">
      <c r="A7" s="135" t="s">
        <v>115</v>
      </c>
      <c r="B7" s="135"/>
      <c r="C7" s="135"/>
      <c r="D7" s="135"/>
      <c r="E7" s="135"/>
      <c r="F7" s="135"/>
      <c r="G7" s="135"/>
      <c r="H7" s="135"/>
      <c r="I7" s="135"/>
      <c r="J7" s="137"/>
      <c r="L7" s="138"/>
      <c r="M7" s="139" t="s">
        <v>116</v>
      </c>
    </row>
    <row r="8" spans="1:13" ht="17.25" customHeight="1" x14ac:dyDescent="0.25">
      <c r="A8" s="140" t="s">
        <v>117</v>
      </c>
      <c r="B8" s="358" t="s">
        <v>118</v>
      </c>
      <c r="C8" s="359"/>
      <c r="D8" s="359"/>
      <c r="E8" s="359"/>
      <c r="F8" s="359"/>
      <c r="G8" s="359"/>
      <c r="H8" s="359"/>
      <c r="I8" s="360"/>
      <c r="J8" s="354" t="s">
        <v>119</v>
      </c>
      <c r="K8" s="355" t="s">
        <v>120</v>
      </c>
      <c r="L8" s="357" t="s">
        <v>227</v>
      </c>
      <c r="M8" s="357" t="s">
        <v>302</v>
      </c>
    </row>
    <row r="9" spans="1:13" ht="198" customHeight="1" x14ac:dyDescent="0.25">
      <c r="A9" s="140"/>
      <c r="B9" s="234" t="s">
        <v>121</v>
      </c>
      <c r="C9" s="234" t="s">
        <v>122</v>
      </c>
      <c r="D9" s="234" t="s">
        <v>123</v>
      </c>
      <c r="E9" s="234" t="s">
        <v>124</v>
      </c>
      <c r="F9" s="234" t="s">
        <v>125</v>
      </c>
      <c r="G9" s="234" t="s">
        <v>126</v>
      </c>
      <c r="H9" s="234" t="s">
        <v>127</v>
      </c>
      <c r="I9" s="234" t="s">
        <v>128</v>
      </c>
      <c r="J9" s="354"/>
      <c r="K9" s="356"/>
      <c r="L9" s="357"/>
      <c r="M9" s="357"/>
    </row>
    <row r="10" spans="1:13" ht="12.75" x14ac:dyDescent="0.2">
      <c r="A10" s="142"/>
      <c r="B10" s="143">
        <v>1</v>
      </c>
      <c r="C10" s="143">
        <v>2</v>
      </c>
      <c r="D10" s="143">
        <v>3</v>
      </c>
      <c r="E10" s="143">
        <v>4</v>
      </c>
      <c r="F10" s="143">
        <v>5</v>
      </c>
      <c r="G10" s="143">
        <v>6</v>
      </c>
      <c r="H10" s="143">
        <v>7</v>
      </c>
      <c r="I10" s="143">
        <v>8</v>
      </c>
      <c r="J10" s="143">
        <v>9</v>
      </c>
      <c r="K10" s="143">
        <v>10</v>
      </c>
      <c r="L10" s="143">
        <v>11</v>
      </c>
      <c r="M10" s="143">
        <v>12</v>
      </c>
    </row>
    <row r="11" spans="1:13" s="132" customFormat="1" x14ac:dyDescent="0.25">
      <c r="A11" s="142"/>
      <c r="B11" s="144" t="s">
        <v>129</v>
      </c>
      <c r="C11" s="144">
        <v>1</v>
      </c>
      <c r="D11" s="144" t="s">
        <v>11</v>
      </c>
      <c r="E11" s="144" t="s">
        <v>11</v>
      </c>
      <c r="F11" s="144" t="s">
        <v>129</v>
      </c>
      <c r="G11" s="144" t="s">
        <v>11</v>
      </c>
      <c r="H11" s="144" t="s">
        <v>130</v>
      </c>
      <c r="I11" s="145" t="s">
        <v>129</v>
      </c>
      <c r="J11" s="146" t="s">
        <v>131</v>
      </c>
      <c r="K11" s="147">
        <f>K12+K23+K31+K18</f>
        <v>1873.66</v>
      </c>
      <c r="L11" s="147">
        <f t="shared" ref="L11:M11" si="0">L12+L23+L31+L18</f>
        <v>1873.71</v>
      </c>
      <c r="M11" s="147">
        <f t="shared" si="0"/>
        <v>1873.71</v>
      </c>
    </row>
    <row r="12" spans="1:13" x14ac:dyDescent="0.25">
      <c r="A12" s="146"/>
      <c r="B12" s="148" t="s">
        <v>129</v>
      </c>
      <c r="C12" s="149" t="s">
        <v>132</v>
      </c>
      <c r="D12" s="148" t="s">
        <v>54</v>
      </c>
      <c r="E12" s="148" t="s">
        <v>11</v>
      </c>
      <c r="F12" s="148" t="s">
        <v>129</v>
      </c>
      <c r="G12" s="148" t="s">
        <v>11</v>
      </c>
      <c r="H12" s="148" t="s">
        <v>130</v>
      </c>
      <c r="I12" s="145" t="s">
        <v>129</v>
      </c>
      <c r="J12" s="146" t="s">
        <v>133</v>
      </c>
      <c r="K12" s="147">
        <f>K13</f>
        <v>1706.5</v>
      </c>
      <c r="L12" s="147">
        <f t="shared" ref="L12:M12" si="1">L13</f>
        <v>1706.5</v>
      </c>
      <c r="M12" s="147">
        <f t="shared" si="1"/>
        <v>1706.5</v>
      </c>
    </row>
    <row r="13" spans="1:13" ht="13.8" x14ac:dyDescent="0.3">
      <c r="A13" s="160"/>
      <c r="B13" s="148" t="s">
        <v>134</v>
      </c>
      <c r="C13" s="149" t="s">
        <v>132</v>
      </c>
      <c r="D13" s="148" t="s">
        <v>54</v>
      </c>
      <c r="E13" s="148" t="s">
        <v>55</v>
      </c>
      <c r="F13" s="148" t="s">
        <v>129</v>
      </c>
      <c r="G13" s="148" t="s">
        <v>54</v>
      </c>
      <c r="H13" s="148" t="s">
        <v>130</v>
      </c>
      <c r="I13" s="145" t="s">
        <v>49</v>
      </c>
      <c r="J13" s="146" t="s">
        <v>136</v>
      </c>
      <c r="K13" s="161">
        <f>K14+K15+K16</f>
        <v>1706.5</v>
      </c>
      <c r="L13" s="161">
        <f t="shared" ref="L13:M13" si="2">L14+L15+L16</f>
        <v>1706.5</v>
      </c>
      <c r="M13" s="161">
        <f t="shared" si="2"/>
        <v>1706.5</v>
      </c>
    </row>
    <row r="14" spans="1:13" ht="66" x14ac:dyDescent="0.3">
      <c r="A14" s="160"/>
      <c r="B14" s="155" t="s">
        <v>134</v>
      </c>
      <c r="C14" s="156" t="s">
        <v>132</v>
      </c>
      <c r="D14" s="155" t="s">
        <v>54</v>
      </c>
      <c r="E14" s="155" t="s">
        <v>55</v>
      </c>
      <c r="F14" s="155" t="s">
        <v>135</v>
      </c>
      <c r="G14" s="155" t="s">
        <v>54</v>
      </c>
      <c r="H14" s="155" t="s">
        <v>130</v>
      </c>
      <c r="I14" s="157" t="s">
        <v>49</v>
      </c>
      <c r="J14" s="71" t="s">
        <v>370</v>
      </c>
      <c r="K14" s="162">
        <v>725</v>
      </c>
      <c r="L14" s="162">
        <v>725</v>
      </c>
      <c r="M14" s="162">
        <v>725</v>
      </c>
    </row>
    <row r="15" spans="1:13" ht="90.75" customHeight="1" x14ac:dyDescent="0.3">
      <c r="A15" s="160"/>
      <c r="B15" s="155" t="s">
        <v>134</v>
      </c>
      <c r="C15" s="156" t="s">
        <v>132</v>
      </c>
      <c r="D15" s="155" t="s">
        <v>54</v>
      </c>
      <c r="E15" s="155" t="s">
        <v>55</v>
      </c>
      <c r="F15" s="155" t="s">
        <v>137</v>
      </c>
      <c r="G15" s="155" t="s">
        <v>54</v>
      </c>
      <c r="H15" s="155" t="s">
        <v>130</v>
      </c>
      <c r="I15" s="157" t="s">
        <v>49</v>
      </c>
      <c r="J15" s="71" t="s">
        <v>371</v>
      </c>
      <c r="K15" s="162">
        <v>980</v>
      </c>
      <c r="L15" s="162">
        <v>980</v>
      </c>
      <c r="M15" s="162">
        <v>980</v>
      </c>
    </row>
    <row r="16" spans="1:13" ht="44.4" customHeight="1" x14ac:dyDescent="0.3">
      <c r="A16" s="160"/>
      <c r="B16" s="155" t="s">
        <v>134</v>
      </c>
      <c r="C16" s="156" t="s">
        <v>132</v>
      </c>
      <c r="D16" s="155" t="s">
        <v>54</v>
      </c>
      <c r="E16" s="155" t="s">
        <v>55</v>
      </c>
      <c r="F16" s="155" t="s">
        <v>138</v>
      </c>
      <c r="G16" s="155" t="s">
        <v>54</v>
      </c>
      <c r="H16" s="155" t="s">
        <v>130</v>
      </c>
      <c r="I16" s="157" t="s">
        <v>49</v>
      </c>
      <c r="J16" s="71" t="s">
        <v>372</v>
      </c>
      <c r="K16" s="162">
        <v>1.5</v>
      </c>
      <c r="L16" s="162">
        <v>1.5</v>
      </c>
      <c r="M16" s="162">
        <v>1.5</v>
      </c>
    </row>
    <row r="17" spans="1:13" s="189" customFormat="1" ht="28.8" customHeight="1" x14ac:dyDescent="0.3">
      <c r="A17" s="160"/>
      <c r="B17" s="377" t="s">
        <v>129</v>
      </c>
      <c r="C17" s="377" t="s">
        <v>132</v>
      </c>
      <c r="D17" s="377" t="s">
        <v>59</v>
      </c>
      <c r="E17" s="377" t="s">
        <v>11</v>
      </c>
      <c r="F17" s="377" t="s">
        <v>129</v>
      </c>
      <c r="G17" s="377" t="s">
        <v>11</v>
      </c>
      <c r="H17" s="377" t="s">
        <v>130</v>
      </c>
      <c r="I17" s="377" t="s">
        <v>129</v>
      </c>
      <c r="J17" s="378" t="s">
        <v>373</v>
      </c>
      <c r="K17" s="164">
        <f>K18</f>
        <v>89.999999999999986</v>
      </c>
      <c r="L17" s="164">
        <f t="shared" ref="L17:M17" si="3">L18</f>
        <v>89.999999999999986</v>
      </c>
      <c r="M17" s="164">
        <f t="shared" si="3"/>
        <v>89.999999999999986</v>
      </c>
    </row>
    <row r="18" spans="1:13" s="189" customFormat="1" ht="26.4" x14ac:dyDescent="0.25">
      <c r="A18" s="146"/>
      <c r="B18" s="377" t="s">
        <v>129</v>
      </c>
      <c r="C18" s="377" t="s">
        <v>132</v>
      </c>
      <c r="D18" s="377" t="s">
        <v>59</v>
      </c>
      <c r="E18" s="377" t="s">
        <v>55</v>
      </c>
      <c r="F18" s="377" t="s">
        <v>129</v>
      </c>
      <c r="G18" s="377" t="s">
        <v>54</v>
      </c>
      <c r="H18" s="377" t="s">
        <v>130</v>
      </c>
      <c r="I18" s="377" t="s">
        <v>49</v>
      </c>
      <c r="J18" s="378" t="s">
        <v>374</v>
      </c>
      <c r="K18" s="164">
        <f>K19+K20+K21+K22</f>
        <v>89.999999999999986</v>
      </c>
      <c r="L18" s="164">
        <f>L19+L20+L21+L22</f>
        <v>89.999999999999986</v>
      </c>
      <c r="M18" s="164">
        <f>M19+M20+M21+M22</f>
        <v>89.999999999999986</v>
      </c>
    </row>
    <row r="19" spans="1:13" ht="54" customHeight="1" x14ac:dyDescent="0.25">
      <c r="A19" s="163"/>
      <c r="B19" s="376" t="s">
        <v>75</v>
      </c>
      <c r="C19" s="376" t="s">
        <v>132</v>
      </c>
      <c r="D19" s="376" t="s">
        <v>59</v>
      </c>
      <c r="E19" s="376" t="s">
        <v>55</v>
      </c>
      <c r="F19" s="376" t="s">
        <v>375</v>
      </c>
      <c r="G19" s="376" t="s">
        <v>54</v>
      </c>
      <c r="H19" s="376" t="s">
        <v>130</v>
      </c>
      <c r="I19" s="376" t="s">
        <v>49</v>
      </c>
      <c r="J19" s="71" t="s">
        <v>307</v>
      </c>
      <c r="K19" s="162">
        <v>35.9</v>
      </c>
      <c r="L19" s="162">
        <v>35.9</v>
      </c>
      <c r="M19" s="162">
        <v>35.9</v>
      </c>
    </row>
    <row r="20" spans="1:13" ht="68.25" customHeight="1" x14ac:dyDescent="0.25">
      <c r="A20" s="163"/>
      <c r="B20" s="376" t="s">
        <v>75</v>
      </c>
      <c r="C20" s="376" t="s">
        <v>132</v>
      </c>
      <c r="D20" s="376" t="s">
        <v>59</v>
      </c>
      <c r="E20" s="376" t="s">
        <v>55</v>
      </c>
      <c r="F20" s="376" t="s">
        <v>68</v>
      </c>
      <c r="G20" s="376" t="s">
        <v>54</v>
      </c>
      <c r="H20" s="376" t="s">
        <v>130</v>
      </c>
      <c r="I20" s="376" t="s">
        <v>49</v>
      </c>
      <c r="J20" s="71" t="s">
        <v>306</v>
      </c>
      <c r="K20" s="162">
        <v>0.5</v>
      </c>
      <c r="L20" s="162">
        <v>0.5</v>
      </c>
      <c r="M20" s="162">
        <v>0.5</v>
      </c>
    </row>
    <row r="21" spans="1:13" ht="52.8" x14ac:dyDescent="0.25">
      <c r="A21" s="163"/>
      <c r="B21" s="376" t="s">
        <v>75</v>
      </c>
      <c r="C21" s="376" t="s">
        <v>132</v>
      </c>
      <c r="D21" s="376" t="s">
        <v>59</v>
      </c>
      <c r="E21" s="376" t="s">
        <v>55</v>
      </c>
      <c r="F21" s="376" t="s">
        <v>376</v>
      </c>
      <c r="G21" s="376" t="s">
        <v>54</v>
      </c>
      <c r="H21" s="376" t="s">
        <v>130</v>
      </c>
      <c r="I21" s="376" t="s">
        <v>49</v>
      </c>
      <c r="J21" s="71" t="s">
        <v>377</v>
      </c>
      <c r="K21" s="162">
        <v>61.3</v>
      </c>
      <c r="L21" s="162">
        <v>61.3</v>
      </c>
      <c r="M21" s="162">
        <v>61.3</v>
      </c>
    </row>
    <row r="22" spans="1:13" ht="52.8" x14ac:dyDescent="0.25">
      <c r="A22" s="163"/>
      <c r="B22" s="376" t="s">
        <v>75</v>
      </c>
      <c r="C22" s="376" t="s">
        <v>132</v>
      </c>
      <c r="D22" s="376" t="s">
        <v>59</v>
      </c>
      <c r="E22" s="376" t="s">
        <v>55</v>
      </c>
      <c r="F22" s="376" t="s">
        <v>378</v>
      </c>
      <c r="G22" s="376" t="s">
        <v>54</v>
      </c>
      <c r="H22" s="376" t="s">
        <v>130</v>
      </c>
      <c r="I22" s="376" t="s">
        <v>49</v>
      </c>
      <c r="J22" s="71" t="s">
        <v>379</v>
      </c>
      <c r="K22" s="162">
        <v>-7.7</v>
      </c>
      <c r="L22" s="162">
        <v>-7.7</v>
      </c>
      <c r="M22" s="162">
        <v>-7.7</v>
      </c>
    </row>
    <row r="23" spans="1:13" x14ac:dyDescent="0.25">
      <c r="A23" s="146"/>
      <c r="B23" s="148" t="s">
        <v>134</v>
      </c>
      <c r="C23" s="149" t="s">
        <v>132</v>
      </c>
      <c r="D23" s="148" t="s">
        <v>42</v>
      </c>
      <c r="E23" s="148" t="s">
        <v>11</v>
      </c>
      <c r="F23" s="148" t="s">
        <v>129</v>
      </c>
      <c r="G23" s="148" t="s">
        <v>11</v>
      </c>
      <c r="H23" s="148" t="s">
        <v>130</v>
      </c>
      <c r="I23" s="145" t="s">
        <v>129</v>
      </c>
      <c r="J23" s="146" t="s">
        <v>142</v>
      </c>
      <c r="K23" s="147">
        <f>K26+K24</f>
        <v>54.160000000000004</v>
      </c>
      <c r="L23" s="147">
        <f>L26+L24</f>
        <v>54.21</v>
      </c>
      <c r="M23" s="147">
        <f>M26+M24</f>
        <v>54.21</v>
      </c>
    </row>
    <row r="24" spans="1:13" x14ac:dyDescent="0.25">
      <c r="A24" s="146"/>
      <c r="B24" s="168">
        <v>182</v>
      </c>
      <c r="C24" s="168">
        <v>1</v>
      </c>
      <c r="D24" s="168" t="s">
        <v>42</v>
      </c>
      <c r="E24" s="168" t="s">
        <v>54</v>
      </c>
      <c r="F24" s="168" t="s">
        <v>129</v>
      </c>
      <c r="G24" s="168" t="s">
        <v>11</v>
      </c>
      <c r="H24" s="168" t="s">
        <v>130</v>
      </c>
      <c r="I24" s="379">
        <v>110</v>
      </c>
      <c r="J24" s="169" t="s">
        <v>143</v>
      </c>
      <c r="K24" s="147">
        <f>K25</f>
        <v>46.45</v>
      </c>
      <c r="L24" s="147">
        <f>L25</f>
        <v>46.45</v>
      </c>
      <c r="M24" s="147">
        <f>M25</f>
        <v>46.45</v>
      </c>
    </row>
    <row r="25" spans="1:13" ht="39.6" x14ac:dyDescent="0.25">
      <c r="A25" s="146"/>
      <c r="B25" s="166">
        <v>182</v>
      </c>
      <c r="C25" s="166">
        <v>1</v>
      </c>
      <c r="D25" s="166" t="s">
        <v>42</v>
      </c>
      <c r="E25" s="166" t="s">
        <v>54</v>
      </c>
      <c r="F25" s="166" t="s">
        <v>138</v>
      </c>
      <c r="G25" s="166" t="s">
        <v>56</v>
      </c>
      <c r="H25" s="166" t="s">
        <v>130</v>
      </c>
      <c r="I25" s="380">
        <v>110</v>
      </c>
      <c r="J25" s="165" t="s">
        <v>380</v>
      </c>
      <c r="K25" s="159">
        <v>46.45</v>
      </c>
      <c r="L25" s="159">
        <v>46.45</v>
      </c>
      <c r="M25" s="159">
        <v>46.45</v>
      </c>
    </row>
    <row r="26" spans="1:13" ht="13.8" x14ac:dyDescent="0.3">
      <c r="A26" s="146"/>
      <c r="B26" s="148" t="s">
        <v>129</v>
      </c>
      <c r="C26" s="149" t="s">
        <v>132</v>
      </c>
      <c r="D26" s="148" t="s">
        <v>42</v>
      </c>
      <c r="E26" s="148" t="s">
        <v>42</v>
      </c>
      <c r="F26" s="148" t="s">
        <v>129</v>
      </c>
      <c r="G26" s="148" t="s">
        <v>11</v>
      </c>
      <c r="H26" s="148" t="s">
        <v>130</v>
      </c>
      <c r="I26" s="145" t="s">
        <v>49</v>
      </c>
      <c r="J26" s="160" t="s">
        <v>144</v>
      </c>
      <c r="K26" s="161">
        <f>K27+K29</f>
        <v>7.71</v>
      </c>
      <c r="L26" s="161">
        <f>L27+L29</f>
        <v>7.76</v>
      </c>
      <c r="M26" s="161">
        <f>M27+M29</f>
        <v>7.76</v>
      </c>
    </row>
    <row r="27" spans="1:13" ht="18" customHeight="1" x14ac:dyDescent="0.25">
      <c r="A27" s="158"/>
      <c r="B27" s="170" t="s">
        <v>134</v>
      </c>
      <c r="C27" s="171" t="s">
        <v>132</v>
      </c>
      <c r="D27" s="170" t="s">
        <v>42</v>
      </c>
      <c r="E27" s="170" t="s">
        <v>42</v>
      </c>
      <c r="F27" s="170" t="s">
        <v>138</v>
      </c>
      <c r="G27" s="170" t="s">
        <v>11</v>
      </c>
      <c r="H27" s="170" t="s">
        <v>130</v>
      </c>
      <c r="I27" s="172" t="s">
        <v>49</v>
      </c>
      <c r="J27" s="153" t="s">
        <v>381</v>
      </c>
      <c r="K27" s="173">
        <f>K28</f>
        <v>0.42</v>
      </c>
      <c r="L27" s="173">
        <f>L28</f>
        <v>0.43</v>
      </c>
      <c r="M27" s="173">
        <f>M28</f>
        <v>0.43</v>
      </c>
    </row>
    <row r="28" spans="1:13" ht="26.4" x14ac:dyDescent="0.25">
      <c r="A28" s="158"/>
      <c r="B28" s="155" t="s">
        <v>134</v>
      </c>
      <c r="C28" s="174" t="s">
        <v>132</v>
      </c>
      <c r="D28" s="175" t="s">
        <v>42</v>
      </c>
      <c r="E28" s="175" t="s">
        <v>42</v>
      </c>
      <c r="F28" s="175" t="s">
        <v>145</v>
      </c>
      <c r="G28" s="175" t="s">
        <v>56</v>
      </c>
      <c r="H28" s="175" t="s">
        <v>130</v>
      </c>
      <c r="I28" s="176" t="s">
        <v>49</v>
      </c>
      <c r="J28" s="158" t="s">
        <v>382</v>
      </c>
      <c r="K28" s="141">
        <v>0.42</v>
      </c>
      <c r="L28" s="199">
        <v>0.43</v>
      </c>
      <c r="M28" s="199">
        <v>0.43</v>
      </c>
    </row>
    <row r="29" spans="1:13" x14ac:dyDescent="0.25">
      <c r="A29" s="177"/>
      <c r="B29" s="150" t="s">
        <v>134</v>
      </c>
      <c r="C29" s="151" t="s">
        <v>132</v>
      </c>
      <c r="D29" s="150" t="s">
        <v>42</v>
      </c>
      <c r="E29" s="150" t="s">
        <v>42</v>
      </c>
      <c r="F29" s="150" t="s">
        <v>139</v>
      </c>
      <c r="G29" s="150" t="s">
        <v>11</v>
      </c>
      <c r="H29" s="150" t="s">
        <v>130</v>
      </c>
      <c r="I29" s="152" t="s">
        <v>49</v>
      </c>
      <c r="J29" s="153" t="s">
        <v>383</v>
      </c>
      <c r="K29" s="154">
        <f>K30</f>
        <v>7.29</v>
      </c>
      <c r="L29" s="154">
        <f>L30</f>
        <v>7.33</v>
      </c>
      <c r="M29" s="154">
        <f>M30</f>
        <v>7.33</v>
      </c>
    </row>
    <row r="30" spans="1:13" ht="26.4" x14ac:dyDescent="0.25">
      <c r="A30" s="177"/>
      <c r="B30" s="155" t="s">
        <v>134</v>
      </c>
      <c r="C30" s="156" t="s">
        <v>132</v>
      </c>
      <c r="D30" s="155" t="s">
        <v>42</v>
      </c>
      <c r="E30" s="155" t="s">
        <v>42</v>
      </c>
      <c r="F30" s="155" t="s">
        <v>154</v>
      </c>
      <c r="G30" s="155" t="s">
        <v>56</v>
      </c>
      <c r="H30" s="155" t="s">
        <v>130</v>
      </c>
      <c r="I30" s="157" t="s">
        <v>49</v>
      </c>
      <c r="J30" s="158" t="s">
        <v>384</v>
      </c>
      <c r="K30" s="159">
        <v>7.29</v>
      </c>
      <c r="L30" s="159">
        <v>7.33</v>
      </c>
      <c r="M30" s="159">
        <v>7.33</v>
      </c>
    </row>
    <row r="31" spans="1:13" x14ac:dyDescent="0.25">
      <c r="A31" s="146"/>
      <c r="B31" s="148" t="s">
        <v>129</v>
      </c>
      <c r="C31" s="149" t="s">
        <v>132</v>
      </c>
      <c r="D31" s="148" t="s">
        <v>57</v>
      </c>
      <c r="E31" s="148" t="s">
        <v>11</v>
      </c>
      <c r="F31" s="148" t="s">
        <v>129</v>
      </c>
      <c r="G31" s="148" t="s">
        <v>11</v>
      </c>
      <c r="H31" s="148" t="s">
        <v>130</v>
      </c>
      <c r="I31" s="145" t="s">
        <v>129</v>
      </c>
      <c r="J31" s="146" t="s">
        <v>385</v>
      </c>
      <c r="K31" s="147">
        <f>K32</f>
        <v>23</v>
      </c>
      <c r="L31" s="147">
        <f t="shared" ref="L31:M31" si="4">L32</f>
        <v>23</v>
      </c>
      <c r="M31" s="147">
        <f t="shared" si="4"/>
        <v>23</v>
      </c>
    </row>
    <row r="32" spans="1:13" ht="39.6" x14ac:dyDescent="0.25">
      <c r="A32" s="167"/>
      <c r="B32" s="150" t="s">
        <v>129</v>
      </c>
      <c r="C32" s="151" t="s">
        <v>132</v>
      </c>
      <c r="D32" s="150" t="s">
        <v>57</v>
      </c>
      <c r="E32" s="150" t="s">
        <v>58</v>
      </c>
      <c r="F32" s="150" t="s">
        <v>129</v>
      </c>
      <c r="G32" s="150" t="s">
        <v>54</v>
      </c>
      <c r="H32" s="150" t="s">
        <v>130</v>
      </c>
      <c r="I32" s="152" t="s">
        <v>11</v>
      </c>
      <c r="J32" s="153" t="s">
        <v>386</v>
      </c>
      <c r="K32" s="154">
        <f>K33</f>
        <v>23</v>
      </c>
      <c r="L32" s="154">
        <f>L33</f>
        <v>23</v>
      </c>
      <c r="M32" s="154">
        <f>M33</f>
        <v>23</v>
      </c>
    </row>
    <row r="33" spans="1:13" ht="55.8" customHeight="1" x14ac:dyDescent="0.25">
      <c r="A33" s="178"/>
      <c r="B33" s="155" t="s">
        <v>129</v>
      </c>
      <c r="C33" s="156" t="s">
        <v>132</v>
      </c>
      <c r="D33" s="155" t="s">
        <v>57</v>
      </c>
      <c r="E33" s="155" t="s">
        <v>58</v>
      </c>
      <c r="F33" s="155" t="s">
        <v>137</v>
      </c>
      <c r="G33" s="155" t="s">
        <v>54</v>
      </c>
      <c r="H33" s="155" t="s">
        <v>130</v>
      </c>
      <c r="I33" s="157" t="s">
        <v>49</v>
      </c>
      <c r="J33" s="71" t="s">
        <v>387</v>
      </c>
      <c r="K33" s="245">
        <v>23</v>
      </c>
      <c r="L33" s="245">
        <v>23</v>
      </c>
      <c r="M33" s="245">
        <v>23</v>
      </c>
    </row>
    <row r="34" spans="1:13" x14ac:dyDescent="0.25">
      <c r="A34" s="163"/>
      <c r="B34" s="148" t="s">
        <v>129</v>
      </c>
      <c r="C34" s="148" t="s">
        <v>146</v>
      </c>
      <c r="D34" s="148" t="s">
        <v>11</v>
      </c>
      <c r="E34" s="148" t="s">
        <v>11</v>
      </c>
      <c r="F34" s="148" t="s">
        <v>129</v>
      </c>
      <c r="G34" s="148" t="s">
        <v>11</v>
      </c>
      <c r="H34" s="148" t="s">
        <v>130</v>
      </c>
      <c r="I34" s="145" t="s">
        <v>129</v>
      </c>
      <c r="J34" s="181" t="s">
        <v>147</v>
      </c>
      <c r="K34" s="147">
        <f>K35</f>
        <v>7207.7569999999996</v>
      </c>
      <c r="L34" s="147">
        <f t="shared" ref="L34:M34" si="5">L35</f>
        <v>7095.4320000000007</v>
      </c>
      <c r="M34" s="147">
        <f t="shared" si="5"/>
        <v>7095.4320000000007</v>
      </c>
    </row>
    <row r="35" spans="1:13" ht="44.4" customHeight="1" x14ac:dyDescent="0.25">
      <c r="A35" s="163"/>
      <c r="B35" s="179" t="s">
        <v>129</v>
      </c>
      <c r="C35" s="179" t="s">
        <v>146</v>
      </c>
      <c r="D35" s="179" t="s">
        <v>55</v>
      </c>
      <c r="E35" s="179" t="s">
        <v>11</v>
      </c>
      <c r="F35" s="179" t="s">
        <v>129</v>
      </c>
      <c r="G35" s="179" t="s">
        <v>11</v>
      </c>
      <c r="H35" s="179" t="s">
        <v>130</v>
      </c>
      <c r="I35" s="180" t="s">
        <v>129</v>
      </c>
      <c r="J35" s="181" t="s">
        <v>148</v>
      </c>
      <c r="K35" s="147">
        <f>K36+K38+K43</f>
        <v>7207.7569999999996</v>
      </c>
      <c r="L35" s="147">
        <f>L36+L38+L43</f>
        <v>7095.4320000000007</v>
      </c>
      <c r="M35" s="147">
        <f>M36+M38+M43</f>
        <v>7095.4320000000007</v>
      </c>
    </row>
    <row r="36" spans="1:13" s="188" customFormat="1" ht="27.6" x14ac:dyDescent="0.25">
      <c r="A36" s="146"/>
      <c r="B36" s="185" t="s">
        <v>149</v>
      </c>
      <c r="C36" s="185" t="s">
        <v>146</v>
      </c>
      <c r="D36" s="185" t="s">
        <v>55</v>
      </c>
      <c r="E36" s="185" t="s">
        <v>315</v>
      </c>
      <c r="F36" s="185" t="s">
        <v>129</v>
      </c>
      <c r="G36" s="185" t="s">
        <v>11</v>
      </c>
      <c r="H36" s="185" t="s">
        <v>130</v>
      </c>
      <c r="I36" s="186" t="s">
        <v>150</v>
      </c>
      <c r="J36" s="187" t="s">
        <v>47</v>
      </c>
      <c r="K36" s="161">
        <f>K37</f>
        <v>3919.4189999999999</v>
      </c>
      <c r="L36" s="161">
        <f t="shared" ref="L36:M36" si="6">L37</f>
        <v>3882.2370000000001</v>
      </c>
      <c r="M36" s="161">
        <f t="shared" si="6"/>
        <v>3882.2370000000001</v>
      </c>
    </row>
    <row r="37" spans="1:13" s="189" customFormat="1" ht="26.4" x14ac:dyDescent="0.25">
      <c r="A37" s="146"/>
      <c r="B37" s="179" t="s">
        <v>149</v>
      </c>
      <c r="C37" s="155" t="s">
        <v>146</v>
      </c>
      <c r="D37" s="155" t="s">
        <v>55</v>
      </c>
      <c r="E37" s="155" t="s">
        <v>315</v>
      </c>
      <c r="F37" s="155" t="s">
        <v>151</v>
      </c>
      <c r="G37" s="155" t="s">
        <v>56</v>
      </c>
      <c r="H37" s="155" t="s">
        <v>130</v>
      </c>
      <c r="I37" s="180" t="s">
        <v>150</v>
      </c>
      <c r="J37" s="158" t="s">
        <v>316</v>
      </c>
      <c r="K37" s="147">
        <v>3919.4189999999999</v>
      </c>
      <c r="L37" s="147">
        <v>3882.2370000000001</v>
      </c>
      <c r="M37" s="147">
        <v>3882.2370000000001</v>
      </c>
    </row>
    <row r="38" spans="1:13" s="189" customFormat="1" ht="38.4" customHeight="1" x14ac:dyDescent="0.25">
      <c r="A38" s="146"/>
      <c r="B38" s="185" t="s">
        <v>149</v>
      </c>
      <c r="C38" s="179" t="s">
        <v>146</v>
      </c>
      <c r="D38" s="179" t="s">
        <v>55</v>
      </c>
      <c r="E38" s="179" t="s">
        <v>140</v>
      </c>
      <c r="F38" s="179" t="s">
        <v>129</v>
      </c>
      <c r="G38" s="179" t="s">
        <v>11</v>
      </c>
      <c r="H38" s="179" t="s">
        <v>130</v>
      </c>
      <c r="I38" s="180" t="s">
        <v>150</v>
      </c>
      <c r="J38" s="381" t="s">
        <v>388</v>
      </c>
      <c r="K38" s="147">
        <f>K41+K39</f>
        <v>100.343</v>
      </c>
      <c r="L38" s="147">
        <f t="shared" ref="L38:M38" si="7">L41+L39</f>
        <v>1.643</v>
      </c>
      <c r="M38" s="147">
        <f t="shared" si="7"/>
        <v>1.643</v>
      </c>
    </row>
    <row r="39" spans="1:13" ht="29.4" customHeight="1" x14ac:dyDescent="0.25">
      <c r="A39" s="163"/>
      <c r="B39" s="150" t="s">
        <v>149</v>
      </c>
      <c r="C39" s="155" t="s">
        <v>146</v>
      </c>
      <c r="D39" s="155" t="s">
        <v>55</v>
      </c>
      <c r="E39" s="155" t="s">
        <v>140</v>
      </c>
      <c r="F39" s="155" t="s">
        <v>223</v>
      </c>
      <c r="G39" s="155" t="s">
        <v>11</v>
      </c>
      <c r="H39" s="155" t="s">
        <v>130</v>
      </c>
      <c r="I39" s="157" t="s">
        <v>150</v>
      </c>
      <c r="J39" s="382" t="s">
        <v>318</v>
      </c>
      <c r="K39" s="159">
        <f>K40</f>
        <v>1.643</v>
      </c>
      <c r="L39" s="159">
        <f t="shared" ref="L39:M39" si="8">L40</f>
        <v>1.643</v>
      </c>
      <c r="M39" s="159">
        <f t="shared" si="8"/>
        <v>1.643</v>
      </c>
    </row>
    <row r="40" spans="1:13" ht="39.75" customHeight="1" x14ac:dyDescent="0.25">
      <c r="A40" s="163"/>
      <c r="B40" s="150" t="s">
        <v>149</v>
      </c>
      <c r="C40" s="155" t="s">
        <v>146</v>
      </c>
      <c r="D40" s="155" t="s">
        <v>55</v>
      </c>
      <c r="E40" s="155" t="s">
        <v>140</v>
      </c>
      <c r="F40" s="155" t="s">
        <v>223</v>
      </c>
      <c r="G40" s="155" t="s">
        <v>56</v>
      </c>
      <c r="H40" s="155" t="s">
        <v>130</v>
      </c>
      <c r="I40" s="157" t="s">
        <v>150</v>
      </c>
      <c r="J40" s="191" t="s">
        <v>309</v>
      </c>
      <c r="K40" s="154">
        <v>1.643</v>
      </c>
      <c r="L40" s="154">
        <v>1.643</v>
      </c>
      <c r="M40" s="154">
        <v>1.643</v>
      </c>
    </row>
    <row r="41" spans="1:13" ht="34.5" customHeight="1" x14ac:dyDescent="0.25">
      <c r="A41" s="163"/>
      <c r="B41" s="150" t="s">
        <v>149</v>
      </c>
      <c r="C41" s="155" t="s">
        <v>146</v>
      </c>
      <c r="D41" s="155" t="s">
        <v>55</v>
      </c>
      <c r="E41" s="155" t="s">
        <v>310</v>
      </c>
      <c r="F41" s="155" t="s">
        <v>311</v>
      </c>
      <c r="G41" s="155" t="s">
        <v>11</v>
      </c>
      <c r="H41" s="155" t="s">
        <v>130</v>
      </c>
      <c r="I41" s="157" t="s">
        <v>150</v>
      </c>
      <c r="J41" s="191" t="s">
        <v>274</v>
      </c>
      <c r="K41" s="159">
        <f>K42</f>
        <v>98.7</v>
      </c>
      <c r="L41" s="159">
        <f t="shared" ref="L41:M41" si="9">L42</f>
        <v>0</v>
      </c>
      <c r="M41" s="159">
        <f t="shared" si="9"/>
        <v>0</v>
      </c>
    </row>
    <row r="42" spans="1:13" ht="39.75" customHeight="1" x14ac:dyDescent="0.25">
      <c r="A42" s="163"/>
      <c r="B42" s="150" t="s">
        <v>149</v>
      </c>
      <c r="C42" s="155" t="s">
        <v>146</v>
      </c>
      <c r="D42" s="155" t="s">
        <v>55</v>
      </c>
      <c r="E42" s="155" t="s">
        <v>310</v>
      </c>
      <c r="F42" s="155" t="s">
        <v>311</v>
      </c>
      <c r="G42" s="155" t="s">
        <v>56</v>
      </c>
      <c r="H42" s="155" t="s">
        <v>130</v>
      </c>
      <c r="I42" s="157" t="s">
        <v>150</v>
      </c>
      <c r="J42" s="191" t="s">
        <v>312</v>
      </c>
      <c r="K42" s="159">
        <v>98.7</v>
      </c>
      <c r="L42" s="190">
        <v>0</v>
      </c>
      <c r="M42" s="190">
        <v>0</v>
      </c>
    </row>
    <row r="43" spans="1:13" s="189" customFormat="1" ht="20.399999999999999" customHeight="1" x14ac:dyDescent="0.25">
      <c r="A43" s="146"/>
      <c r="B43" s="155" t="s">
        <v>149</v>
      </c>
      <c r="C43" s="155" t="s">
        <v>146</v>
      </c>
      <c r="D43" s="155" t="s">
        <v>55</v>
      </c>
      <c r="E43" s="155" t="s">
        <v>141</v>
      </c>
      <c r="F43" s="155" t="s">
        <v>129</v>
      </c>
      <c r="G43" s="155" t="s">
        <v>11</v>
      </c>
      <c r="H43" s="155" t="s">
        <v>130</v>
      </c>
      <c r="I43" s="157" t="s">
        <v>150</v>
      </c>
      <c r="J43" s="158" t="s">
        <v>224</v>
      </c>
      <c r="K43" s="147">
        <f>K44</f>
        <v>3187.9949999999999</v>
      </c>
      <c r="L43" s="147">
        <f t="shared" ref="L43:M44" si="10">L44</f>
        <v>3211.5520000000001</v>
      </c>
      <c r="M43" s="147">
        <f t="shared" si="10"/>
        <v>3211.5520000000001</v>
      </c>
    </row>
    <row r="44" spans="1:13" s="183" customFormat="1" ht="19.2" customHeight="1" x14ac:dyDescent="0.25">
      <c r="A44" s="163"/>
      <c r="B44" s="155" t="s">
        <v>149</v>
      </c>
      <c r="C44" s="155" t="s">
        <v>146</v>
      </c>
      <c r="D44" s="155" t="s">
        <v>55</v>
      </c>
      <c r="E44" s="155" t="s">
        <v>314</v>
      </c>
      <c r="F44" s="155" t="s">
        <v>152</v>
      </c>
      <c r="G44" s="155" t="s">
        <v>11</v>
      </c>
      <c r="H44" s="155" t="s">
        <v>130</v>
      </c>
      <c r="I44" s="157" t="s">
        <v>150</v>
      </c>
      <c r="J44" s="158" t="s">
        <v>389</v>
      </c>
      <c r="K44" s="147">
        <f>K45</f>
        <v>3187.9949999999999</v>
      </c>
      <c r="L44" s="147">
        <f t="shared" si="10"/>
        <v>3211.5520000000001</v>
      </c>
      <c r="M44" s="147">
        <f t="shared" si="10"/>
        <v>3211.5520000000001</v>
      </c>
    </row>
    <row r="45" spans="1:13" s="182" customFormat="1" ht="26.4" x14ac:dyDescent="0.25">
      <c r="A45" s="184"/>
      <c r="B45" s="150" t="s">
        <v>149</v>
      </c>
      <c r="C45" s="150" t="s">
        <v>146</v>
      </c>
      <c r="D45" s="155" t="s">
        <v>55</v>
      </c>
      <c r="E45" s="155" t="s">
        <v>314</v>
      </c>
      <c r="F45" s="155" t="s">
        <v>152</v>
      </c>
      <c r="G45" s="155" t="s">
        <v>56</v>
      </c>
      <c r="H45" s="155" t="s">
        <v>130</v>
      </c>
      <c r="I45" s="152" t="s">
        <v>150</v>
      </c>
      <c r="J45" s="158" t="s">
        <v>317</v>
      </c>
      <c r="K45" s="154">
        <v>3187.9949999999999</v>
      </c>
      <c r="L45" s="154">
        <v>3211.5520000000001</v>
      </c>
      <c r="M45" s="154">
        <v>3211.5520000000001</v>
      </c>
    </row>
    <row r="46" spans="1:13" s="197" customFormat="1" ht="15.6" x14ac:dyDescent="0.3">
      <c r="A46" s="192"/>
      <c r="B46" s="193"/>
      <c r="C46" s="193"/>
      <c r="D46" s="193"/>
      <c r="E46" s="193"/>
      <c r="F46" s="193"/>
      <c r="G46" s="193"/>
      <c r="H46" s="193"/>
      <c r="I46" s="194"/>
      <c r="J46" s="195" t="s">
        <v>153</v>
      </c>
      <c r="K46" s="196">
        <f>K11+K34</f>
        <v>9081.4169999999995</v>
      </c>
      <c r="L46" s="196">
        <f>L11+L34</f>
        <v>8969.1419999999998</v>
      </c>
      <c r="M46" s="196">
        <f>M11+M34</f>
        <v>8969.1419999999998</v>
      </c>
    </row>
  </sheetData>
  <mergeCells count="8">
    <mergeCell ref="J2:M2"/>
    <mergeCell ref="J3:M3"/>
    <mergeCell ref="A6:M6"/>
    <mergeCell ref="J8:J9"/>
    <mergeCell ref="K8:K9"/>
    <mergeCell ref="L8:L9"/>
    <mergeCell ref="M8:M9"/>
    <mergeCell ref="B8:I8"/>
  </mergeCells>
  <pageMargins left="0.7" right="0.7" top="0.75" bottom="0.75" header="0.3" footer="0.3"/>
  <pageSetup paperSize="9" scale="62" orientation="portrait" r:id="rId1"/>
  <rowBreaks count="1" manualBreakCount="1">
    <brk id="3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zoomScaleSheetLayoutView="100" workbookViewId="0">
      <selection activeCell="D15" sqref="D15"/>
    </sheetView>
  </sheetViews>
  <sheetFormatPr defaultColWidth="9.109375" defaultRowHeight="13.8" x14ac:dyDescent="0.25"/>
  <cols>
    <col min="1" max="1" width="9.109375" style="286"/>
    <col min="2" max="2" width="65.6640625" style="286" customWidth="1"/>
    <col min="3" max="3" width="9.109375" style="286"/>
    <col min="4" max="6" width="12.6640625" style="286" customWidth="1"/>
    <col min="7" max="7" width="9.109375" style="286" hidden="1" customWidth="1"/>
    <col min="8" max="16384" width="9.109375" style="286"/>
  </cols>
  <sheetData>
    <row r="1" spans="1:6" ht="15.6" x14ac:dyDescent="0.3">
      <c r="D1" s="46"/>
      <c r="E1" s="46"/>
      <c r="F1" s="75" t="s">
        <v>188</v>
      </c>
    </row>
    <row r="2" spans="1:6" ht="15.6" x14ac:dyDescent="0.3">
      <c r="D2" s="46"/>
      <c r="E2" s="46"/>
      <c r="F2" s="76" t="s">
        <v>296</v>
      </c>
    </row>
    <row r="3" spans="1:6" ht="15.6" x14ac:dyDescent="0.3">
      <c r="D3" s="46"/>
      <c r="E3" s="46"/>
      <c r="F3" s="32" t="s">
        <v>297</v>
      </c>
    </row>
    <row r="4" spans="1:6" ht="15" x14ac:dyDescent="0.25">
      <c r="B4" s="47"/>
      <c r="C4" s="48"/>
      <c r="D4" s="48"/>
      <c r="E4" s="48"/>
      <c r="F4" s="48"/>
    </row>
    <row r="5" spans="1:6" ht="26.25" customHeight="1" x14ac:dyDescent="0.25">
      <c r="A5" s="361" t="s">
        <v>303</v>
      </c>
      <c r="B5" s="361"/>
      <c r="C5" s="361"/>
      <c r="D5" s="361"/>
      <c r="E5" s="361"/>
      <c r="F5" s="361"/>
    </row>
    <row r="6" spans="1:6" ht="15.75" customHeight="1" x14ac:dyDescent="0.25">
      <c r="A6" s="285"/>
      <c r="B6" s="285"/>
      <c r="C6" s="285"/>
      <c r="D6" s="285"/>
      <c r="E6" s="285"/>
      <c r="F6" s="285"/>
    </row>
    <row r="7" spans="1:6" x14ac:dyDescent="0.25">
      <c r="B7" s="9"/>
      <c r="C7" s="46"/>
      <c r="D7" s="46"/>
      <c r="E7" s="46"/>
      <c r="F7" s="46" t="s">
        <v>100</v>
      </c>
    </row>
    <row r="8" spans="1:6" ht="26.4" x14ac:dyDescent="0.25">
      <c r="A8" s="49" t="s">
        <v>52</v>
      </c>
      <c r="B8" s="50" t="s">
        <v>53</v>
      </c>
      <c r="C8" s="55" t="s">
        <v>179</v>
      </c>
      <c r="D8" s="50" t="s">
        <v>22</v>
      </c>
      <c r="E8" s="50" t="s">
        <v>226</v>
      </c>
      <c r="F8" s="50" t="s">
        <v>291</v>
      </c>
    </row>
    <row r="9" spans="1:6" ht="15" x14ac:dyDescent="0.25">
      <c r="A9" s="49">
        <v>1</v>
      </c>
      <c r="B9" s="50">
        <v>2</v>
      </c>
      <c r="C9" s="51">
        <v>3</v>
      </c>
      <c r="D9" s="50">
        <v>4</v>
      </c>
      <c r="E9" s="51">
        <v>5</v>
      </c>
      <c r="F9" s="50">
        <v>6</v>
      </c>
    </row>
    <row r="10" spans="1:6" x14ac:dyDescent="0.25">
      <c r="A10" s="49">
        <v>1</v>
      </c>
      <c r="B10" s="52" t="s">
        <v>60</v>
      </c>
      <c r="C10" s="53" t="s">
        <v>167</v>
      </c>
      <c r="D10" s="54">
        <f>D11+D12+D13+D15+D16+D14</f>
        <v>4652.2179999999998</v>
      </c>
      <c r="E10" s="54">
        <f t="shared" ref="E10:F10" si="0">E11+E12+E13+E15+E16</f>
        <v>4720.8510000000006</v>
      </c>
      <c r="F10" s="54">
        <f t="shared" si="0"/>
        <v>4520.8510000000006</v>
      </c>
    </row>
    <row r="11" spans="1:6" ht="26.4" x14ac:dyDescent="0.25">
      <c r="A11" s="49">
        <v>2</v>
      </c>
      <c r="B11" s="55" t="s">
        <v>39</v>
      </c>
      <c r="C11" s="56" t="s">
        <v>169</v>
      </c>
      <c r="D11" s="57">
        <v>766.84400000000005</v>
      </c>
      <c r="E11" s="57">
        <v>766.84400000000005</v>
      </c>
      <c r="F11" s="57">
        <v>766.84400000000005</v>
      </c>
    </row>
    <row r="12" spans="1:6" ht="39.6" x14ac:dyDescent="0.25">
      <c r="A12" s="49">
        <v>3</v>
      </c>
      <c r="B12" s="55" t="s">
        <v>40</v>
      </c>
      <c r="C12" s="58" t="s">
        <v>168</v>
      </c>
      <c r="D12" s="59">
        <f>3947.364-81.708</f>
        <v>3865.6559999999999</v>
      </c>
      <c r="E12" s="59">
        <v>3947.364</v>
      </c>
      <c r="F12" s="59">
        <v>3747.364</v>
      </c>
    </row>
    <row r="13" spans="1:6" ht="26.4" x14ac:dyDescent="0.25">
      <c r="A13" s="49">
        <v>4</v>
      </c>
      <c r="B13" s="55" t="s">
        <v>41</v>
      </c>
      <c r="C13" s="58" t="s">
        <v>170</v>
      </c>
      <c r="D13" s="59">
        <v>13.574999999999999</v>
      </c>
      <c r="E13" s="59">
        <v>0</v>
      </c>
      <c r="F13" s="59">
        <v>0</v>
      </c>
    </row>
    <row r="14" spans="1:6" x14ac:dyDescent="0.25">
      <c r="A14" s="49">
        <v>5</v>
      </c>
      <c r="B14" s="55" t="s">
        <v>221</v>
      </c>
      <c r="C14" s="58" t="s">
        <v>220</v>
      </c>
      <c r="D14" s="59">
        <v>0</v>
      </c>
      <c r="E14" s="59">
        <v>0</v>
      </c>
      <c r="F14" s="59">
        <v>0</v>
      </c>
    </row>
    <row r="15" spans="1:6" x14ac:dyDescent="0.25">
      <c r="A15" s="49">
        <v>6</v>
      </c>
      <c r="B15" s="55" t="s">
        <v>43</v>
      </c>
      <c r="C15" s="58" t="s">
        <v>171</v>
      </c>
      <c r="D15" s="59">
        <v>4.5</v>
      </c>
      <c r="E15" s="59">
        <v>5</v>
      </c>
      <c r="F15" s="59">
        <v>5</v>
      </c>
    </row>
    <row r="16" spans="1:6" x14ac:dyDescent="0.25">
      <c r="A16" s="49">
        <v>7</v>
      </c>
      <c r="B16" s="55" t="s">
        <v>89</v>
      </c>
      <c r="C16" s="58" t="s">
        <v>172</v>
      </c>
      <c r="D16" s="59">
        <v>1.643</v>
      </c>
      <c r="E16" s="59">
        <v>1.643</v>
      </c>
      <c r="F16" s="59">
        <v>1.643</v>
      </c>
    </row>
    <row r="17" spans="1:6" x14ac:dyDescent="0.25">
      <c r="A17" s="49">
        <v>8</v>
      </c>
      <c r="B17" s="52" t="s">
        <v>95</v>
      </c>
      <c r="C17" s="60" t="s">
        <v>173</v>
      </c>
      <c r="D17" s="61">
        <f>D18</f>
        <v>98.7</v>
      </c>
      <c r="E17" s="61">
        <f>E18</f>
        <v>0</v>
      </c>
      <c r="F17" s="61">
        <f>F18</f>
        <v>0</v>
      </c>
    </row>
    <row r="18" spans="1:6" x14ac:dyDescent="0.25">
      <c r="A18" s="49">
        <v>9</v>
      </c>
      <c r="B18" s="55" t="s">
        <v>96</v>
      </c>
      <c r="C18" s="58" t="s">
        <v>174</v>
      </c>
      <c r="D18" s="59">
        <v>98.7</v>
      </c>
      <c r="E18" s="59">
        <v>0</v>
      </c>
      <c r="F18" s="59">
        <v>0</v>
      </c>
    </row>
    <row r="19" spans="1:6" x14ac:dyDescent="0.25">
      <c r="A19" s="49">
        <v>10</v>
      </c>
      <c r="B19" s="62" t="s">
        <v>65</v>
      </c>
      <c r="C19" s="63" t="s">
        <v>161</v>
      </c>
      <c r="D19" s="64">
        <f>D20</f>
        <v>0.5</v>
      </c>
      <c r="E19" s="64">
        <f>E20</f>
        <v>0</v>
      </c>
      <c r="F19" s="64">
        <f>F20</f>
        <v>0</v>
      </c>
    </row>
    <row r="20" spans="1:6" ht="26.4" x14ac:dyDescent="0.25">
      <c r="A20" s="49">
        <v>11</v>
      </c>
      <c r="B20" s="65" t="s">
        <v>44</v>
      </c>
      <c r="C20" s="56" t="s">
        <v>162</v>
      </c>
      <c r="D20" s="66">
        <v>0.5</v>
      </c>
      <c r="E20" s="66">
        <v>0</v>
      </c>
      <c r="F20" s="66">
        <v>0</v>
      </c>
    </row>
    <row r="21" spans="1:6" x14ac:dyDescent="0.25">
      <c r="A21" s="49">
        <v>12</v>
      </c>
      <c r="B21" s="52" t="s">
        <v>4</v>
      </c>
      <c r="C21" s="60" t="s">
        <v>163</v>
      </c>
      <c r="D21" s="61">
        <f>D22</f>
        <v>90</v>
      </c>
      <c r="E21" s="61">
        <f t="shared" ref="E21:F21" si="1">E22</f>
        <v>90</v>
      </c>
      <c r="F21" s="61">
        <f t="shared" si="1"/>
        <v>90</v>
      </c>
    </row>
    <row r="22" spans="1:6" s="287" customFormat="1" x14ac:dyDescent="0.25">
      <c r="A22" s="49">
        <v>13</v>
      </c>
      <c r="B22" s="67" t="s">
        <v>94</v>
      </c>
      <c r="C22" s="68" t="s">
        <v>164</v>
      </c>
      <c r="D22" s="69">
        <v>90</v>
      </c>
      <c r="E22" s="69">
        <v>90</v>
      </c>
      <c r="F22" s="69">
        <v>90</v>
      </c>
    </row>
    <row r="23" spans="1:6" x14ac:dyDescent="0.25">
      <c r="A23" s="49">
        <v>14</v>
      </c>
      <c r="B23" s="52" t="s">
        <v>64</v>
      </c>
      <c r="C23" s="53" t="s">
        <v>165</v>
      </c>
      <c r="D23" s="54">
        <f>D25+D24+D26</f>
        <v>489.471</v>
      </c>
      <c r="E23" s="54">
        <f t="shared" ref="E23:F23" si="2">E25+E24</f>
        <v>489.471</v>
      </c>
      <c r="F23" s="54">
        <f t="shared" si="2"/>
        <v>489.471</v>
      </c>
    </row>
    <row r="24" spans="1:6" x14ac:dyDescent="0.25">
      <c r="A24" s="49">
        <v>15</v>
      </c>
      <c r="B24" s="12" t="s">
        <v>225</v>
      </c>
      <c r="C24" s="58" t="s">
        <v>222</v>
      </c>
      <c r="D24" s="59">
        <v>0</v>
      </c>
      <c r="E24" s="59">
        <v>0</v>
      </c>
      <c r="F24" s="59">
        <v>0</v>
      </c>
    </row>
    <row r="25" spans="1:6" x14ac:dyDescent="0.25">
      <c r="A25" s="49">
        <v>16</v>
      </c>
      <c r="B25" s="12" t="s">
        <v>66</v>
      </c>
      <c r="C25" s="58" t="s">
        <v>166</v>
      </c>
      <c r="D25" s="59">
        <v>489.471</v>
      </c>
      <c r="E25" s="59">
        <v>489.471</v>
      </c>
      <c r="F25" s="59">
        <v>489.471</v>
      </c>
    </row>
    <row r="26" spans="1:6" x14ac:dyDescent="0.25">
      <c r="A26" s="49">
        <v>17</v>
      </c>
      <c r="B26" s="12" t="s">
        <v>290</v>
      </c>
      <c r="C26" s="58" t="s">
        <v>289</v>
      </c>
      <c r="D26" s="59">
        <v>0</v>
      </c>
      <c r="E26" s="59">
        <v>0</v>
      </c>
      <c r="F26" s="59">
        <v>0</v>
      </c>
    </row>
    <row r="27" spans="1:6" x14ac:dyDescent="0.25">
      <c r="A27" s="49">
        <v>18</v>
      </c>
      <c r="B27" s="52" t="s">
        <v>45</v>
      </c>
      <c r="C27" s="53" t="s">
        <v>156</v>
      </c>
      <c r="D27" s="54">
        <f>D28+D29</f>
        <v>3481.0599999999995</v>
      </c>
      <c r="E27" s="54">
        <f>E28+E29</f>
        <v>3232.5989999999997</v>
      </c>
      <c r="F27" s="54">
        <f>F28+F29</f>
        <v>3208.4110000000001</v>
      </c>
    </row>
    <row r="28" spans="1:6" x14ac:dyDescent="0.25">
      <c r="A28" s="49">
        <v>19</v>
      </c>
      <c r="B28" s="55" t="s">
        <v>63</v>
      </c>
      <c r="C28" s="58" t="s">
        <v>157</v>
      </c>
      <c r="D28" s="59">
        <f>1951.809+501.527</f>
        <v>2453.3359999999998</v>
      </c>
      <c r="E28" s="59">
        <f>2297.555-112.255</f>
        <v>2185.2999999999997</v>
      </c>
      <c r="F28" s="59">
        <f>2297.555-112.254</f>
        <v>2185.3009999999999</v>
      </c>
    </row>
    <row r="29" spans="1:6" ht="26.4" x14ac:dyDescent="0.25">
      <c r="A29" s="49">
        <v>20</v>
      </c>
      <c r="B29" s="55" t="s">
        <v>46</v>
      </c>
      <c r="C29" s="58" t="s">
        <v>158</v>
      </c>
      <c r="D29" s="59">
        <f>946.016+62.756+18.952</f>
        <v>1027.7239999999999</v>
      </c>
      <c r="E29" s="59">
        <f>1081.462-34.163</f>
        <v>1047.299</v>
      </c>
      <c r="F29" s="59">
        <f>1081.462-58.352</f>
        <v>1023.11</v>
      </c>
    </row>
    <row r="30" spans="1:6" x14ac:dyDescent="0.25">
      <c r="A30" s="49">
        <v>21</v>
      </c>
      <c r="B30" s="52" t="s">
        <v>98</v>
      </c>
      <c r="C30" s="53" t="s">
        <v>159</v>
      </c>
      <c r="D30" s="54">
        <f>D31</f>
        <v>269.46800000000002</v>
      </c>
      <c r="E30" s="54">
        <f t="shared" ref="E30:F30" si="3">E31</f>
        <v>212.03399999999999</v>
      </c>
      <c r="F30" s="54">
        <f t="shared" si="3"/>
        <v>212.03399999999999</v>
      </c>
    </row>
    <row r="31" spans="1:6" x14ac:dyDescent="0.25">
      <c r="A31" s="49">
        <v>22</v>
      </c>
      <c r="B31" s="70" t="s">
        <v>99</v>
      </c>
      <c r="C31" s="56" t="s">
        <v>160</v>
      </c>
      <c r="D31" s="59">
        <v>269.46800000000002</v>
      </c>
      <c r="E31" s="59">
        <v>212.03399999999999</v>
      </c>
      <c r="F31" s="59">
        <v>212.03399999999999</v>
      </c>
    </row>
    <row r="32" spans="1:6" s="287" customFormat="1" x14ac:dyDescent="0.25">
      <c r="A32" s="49">
        <v>23</v>
      </c>
      <c r="B32" s="71" t="s">
        <v>8</v>
      </c>
      <c r="C32" s="68"/>
      <c r="D32" s="69"/>
      <c r="E32" s="72">
        <v>224.18700000000001</v>
      </c>
      <c r="F32" s="72">
        <v>448.375</v>
      </c>
    </row>
    <row r="33" spans="1:6" s="288" customFormat="1" thickBot="1" x14ac:dyDescent="0.3">
      <c r="A33" s="362" t="s">
        <v>48</v>
      </c>
      <c r="B33" s="363"/>
      <c r="C33" s="363"/>
      <c r="D33" s="73">
        <f>D10+D17+D19+D21+D23+D27+D30</f>
        <v>9081.4169999999995</v>
      </c>
      <c r="E33" s="73">
        <f>E10+E17+E19+E21+E23+E27+E30+E32</f>
        <v>8969.1419999999998</v>
      </c>
      <c r="F33" s="73">
        <f>F10+F17+F19+F21+F23+F27+F30+F32</f>
        <v>8969.1419999999998</v>
      </c>
    </row>
    <row r="35" spans="1:6" x14ac:dyDescent="0.25">
      <c r="D35" s="74"/>
      <c r="E35" s="46"/>
      <c r="F35" s="46"/>
    </row>
    <row r="37" spans="1:6" x14ac:dyDescent="0.25">
      <c r="D37" s="289"/>
      <c r="E37" s="289"/>
      <c r="F37" s="289"/>
    </row>
    <row r="38" spans="1:6" x14ac:dyDescent="0.25">
      <c r="D38" s="290"/>
      <c r="E38" s="290"/>
      <c r="F38" s="290"/>
    </row>
  </sheetData>
  <mergeCells count="2">
    <mergeCell ref="A5:F5"/>
    <mergeCell ref="A33:C33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5"/>
  <sheetViews>
    <sheetView view="pageBreakPreview" topLeftCell="A22" zoomScale="75" zoomScaleSheetLayoutView="75" workbookViewId="0">
      <selection activeCell="G66" sqref="G66"/>
    </sheetView>
  </sheetViews>
  <sheetFormatPr defaultColWidth="9.109375" defaultRowHeight="33" customHeight="1" x14ac:dyDescent="0.25"/>
  <cols>
    <col min="1" max="1" width="9.109375" style="88" customWidth="1"/>
    <col min="2" max="2" width="44.5546875" style="88" customWidth="1"/>
    <col min="3" max="3" width="5.5546875" style="247" customWidth="1"/>
    <col min="4" max="4" width="10.88671875" style="247" customWidth="1"/>
    <col min="5" max="5" width="16" style="247" customWidth="1"/>
    <col min="6" max="6" width="8" style="247" customWidth="1"/>
    <col min="7" max="7" width="12.5546875" style="88" customWidth="1"/>
    <col min="8" max="8" width="13.109375" style="88" customWidth="1"/>
    <col min="9" max="9" width="16.44140625" style="88" customWidth="1"/>
    <col min="10" max="16384" width="9.109375" style="88"/>
  </cols>
  <sheetData>
    <row r="1" spans="1:10" s="87" customFormat="1" ht="33" customHeight="1" x14ac:dyDescent="0.25">
      <c r="C1" s="246"/>
      <c r="D1" s="246"/>
      <c r="E1" s="365" t="s">
        <v>189</v>
      </c>
      <c r="F1" s="365"/>
      <c r="G1" s="365"/>
      <c r="H1" s="365"/>
      <c r="I1" s="365"/>
    </row>
    <row r="2" spans="1:10" s="87" customFormat="1" ht="19.5" customHeight="1" x14ac:dyDescent="0.25">
      <c r="C2" s="246"/>
      <c r="D2" s="365" t="s">
        <v>295</v>
      </c>
      <c r="E2" s="365"/>
      <c r="F2" s="365"/>
      <c r="G2" s="365"/>
      <c r="H2" s="365"/>
      <c r="I2" s="365"/>
    </row>
    <row r="3" spans="1:10" s="87" customFormat="1" ht="18.75" customHeight="1" x14ac:dyDescent="0.25">
      <c r="B3" s="365" t="s">
        <v>297</v>
      </c>
      <c r="C3" s="365"/>
      <c r="D3" s="365"/>
      <c r="E3" s="365"/>
      <c r="F3" s="365"/>
      <c r="G3" s="365"/>
      <c r="H3" s="365"/>
      <c r="I3" s="365"/>
    </row>
    <row r="4" spans="1:10" ht="12.75" customHeight="1" x14ac:dyDescent="0.25">
      <c r="D4" s="248"/>
      <c r="E4" s="91"/>
      <c r="F4" s="248"/>
      <c r="G4" s="89"/>
    </row>
    <row r="5" spans="1:10" ht="42" customHeight="1" x14ac:dyDescent="0.25">
      <c r="B5" s="366" t="s">
        <v>304</v>
      </c>
      <c r="C5" s="366"/>
      <c r="D5" s="366"/>
      <c r="E5" s="366"/>
      <c r="F5" s="366"/>
      <c r="G5" s="366"/>
      <c r="H5" s="366"/>
      <c r="I5" s="366"/>
    </row>
    <row r="6" spans="1:10" ht="22.5" customHeight="1" x14ac:dyDescent="0.25">
      <c r="I6" s="90" t="s">
        <v>100</v>
      </c>
    </row>
    <row r="7" spans="1:10" ht="67.5" customHeight="1" x14ac:dyDescent="0.25">
      <c r="A7" s="92" t="s">
        <v>52</v>
      </c>
      <c r="B7" s="124" t="s">
        <v>53</v>
      </c>
      <c r="C7" s="249" t="s">
        <v>77</v>
      </c>
      <c r="D7" s="211" t="s">
        <v>178</v>
      </c>
      <c r="E7" s="250" t="s">
        <v>78</v>
      </c>
      <c r="F7" s="250" t="s">
        <v>79</v>
      </c>
      <c r="G7" s="50" t="s">
        <v>22</v>
      </c>
      <c r="H7" s="50" t="s">
        <v>226</v>
      </c>
      <c r="I7" s="50" t="s">
        <v>291</v>
      </c>
    </row>
    <row r="8" spans="1:10" s="94" customFormat="1" ht="21.75" customHeight="1" x14ac:dyDescent="0.25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</row>
    <row r="9" spans="1:10" s="125" customFormat="1" ht="24.75" customHeight="1" x14ac:dyDescent="0.25">
      <c r="A9" s="95">
        <v>1</v>
      </c>
      <c r="B9" s="96" t="s">
        <v>108</v>
      </c>
      <c r="C9" s="251">
        <v>807</v>
      </c>
      <c r="D9" s="251"/>
      <c r="E9" s="251"/>
      <c r="F9" s="251"/>
      <c r="G9" s="97">
        <f>G10+G44+G53+G60+G67+G86+G104+G110</f>
        <v>9081.4169999999995</v>
      </c>
      <c r="H9" s="97">
        <f>H10+H44+H53+H60+H67+H86+H104+H110</f>
        <v>8969.1419999999998</v>
      </c>
      <c r="I9" s="97">
        <f>I10+I44+I53+I60+I67+I86+I104+I110</f>
        <v>8969.1419999999998</v>
      </c>
    </row>
    <row r="10" spans="1:10" ht="21" customHeight="1" x14ac:dyDescent="0.25">
      <c r="A10" s="95">
        <v>2</v>
      </c>
      <c r="B10" s="96" t="s">
        <v>60</v>
      </c>
      <c r="C10" s="252">
        <v>807</v>
      </c>
      <c r="D10" s="253" t="s">
        <v>167</v>
      </c>
      <c r="E10" s="253"/>
      <c r="F10" s="253"/>
      <c r="G10" s="97">
        <f>G11+G17+G32+G38+G27</f>
        <v>4652.2179999999998</v>
      </c>
      <c r="H10" s="97">
        <f t="shared" ref="H10:I10" si="0">H11+H17+H32+H38+H27</f>
        <v>4720.8510000000006</v>
      </c>
      <c r="I10" s="97">
        <f t="shared" si="0"/>
        <v>4520.8510000000006</v>
      </c>
    </row>
    <row r="11" spans="1:10" ht="50.25" customHeight="1" x14ac:dyDescent="0.25">
      <c r="A11" s="95">
        <v>3</v>
      </c>
      <c r="B11" s="98" t="s">
        <v>80</v>
      </c>
      <c r="C11" s="252">
        <v>807</v>
      </c>
      <c r="D11" s="254" t="s">
        <v>169</v>
      </c>
      <c r="E11" s="254"/>
      <c r="F11" s="254"/>
      <c r="G11" s="99">
        <f>G16</f>
        <v>766.84400000000005</v>
      </c>
      <c r="H11" s="99">
        <f>H16</f>
        <v>766.84400000000005</v>
      </c>
      <c r="I11" s="99">
        <f>I16</f>
        <v>766.84400000000005</v>
      </c>
      <c r="J11" s="100"/>
    </row>
    <row r="12" spans="1:10" ht="18" customHeight="1" x14ac:dyDescent="0.25">
      <c r="A12" s="95">
        <v>4</v>
      </c>
      <c r="B12" s="98" t="s">
        <v>74</v>
      </c>
      <c r="C12" s="252">
        <v>807</v>
      </c>
      <c r="D12" s="254" t="s">
        <v>169</v>
      </c>
      <c r="E12" s="254" t="s">
        <v>228</v>
      </c>
      <c r="F12" s="255"/>
      <c r="G12" s="99">
        <f>G13</f>
        <v>766.84400000000005</v>
      </c>
      <c r="H12" s="99">
        <f>H16</f>
        <v>766.84400000000005</v>
      </c>
      <c r="I12" s="99">
        <v>696.99900000000002</v>
      </c>
      <c r="J12" s="100"/>
    </row>
    <row r="13" spans="1:10" ht="33" customHeight="1" x14ac:dyDescent="0.25">
      <c r="A13" s="95">
        <v>5</v>
      </c>
      <c r="B13" s="98" t="s">
        <v>81</v>
      </c>
      <c r="C13" s="252">
        <v>807</v>
      </c>
      <c r="D13" s="254" t="s">
        <v>169</v>
      </c>
      <c r="E13" s="254" t="s">
        <v>229</v>
      </c>
      <c r="F13" s="254"/>
      <c r="G13" s="99">
        <f>G14</f>
        <v>766.84400000000005</v>
      </c>
      <c r="H13" s="99">
        <f>H12</f>
        <v>766.84400000000005</v>
      </c>
      <c r="I13" s="99">
        <v>696.99900000000002</v>
      </c>
      <c r="J13" s="100"/>
    </row>
    <row r="14" spans="1:10" ht="37.5" customHeight="1" x14ac:dyDescent="0.25">
      <c r="A14" s="95">
        <v>6</v>
      </c>
      <c r="B14" s="98" t="s">
        <v>262</v>
      </c>
      <c r="C14" s="252">
        <v>807</v>
      </c>
      <c r="D14" s="254" t="s">
        <v>169</v>
      </c>
      <c r="E14" s="254" t="s">
        <v>230</v>
      </c>
      <c r="F14" s="254"/>
      <c r="G14" s="99">
        <f>G16</f>
        <v>766.84400000000005</v>
      </c>
      <c r="H14" s="99">
        <f>H16</f>
        <v>766.84400000000005</v>
      </c>
      <c r="I14" s="99">
        <f>I16</f>
        <v>766.84400000000005</v>
      </c>
      <c r="J14" s="100"/>
    </row>
    <row r="15" spans="1:10" ht="91.5" customHeight="1" x14ac:dyDescent="0.25">
      <c r="A15" s="95">
        <v>7</v>
      </c>
      <c r="B15" s="98" t="s">
        <v>85</v>
      </c>
      <c r="C15" s="252">
        <v>807</v>
      </c>
      <c r="D15" s="254" t="s">
        <v>169</v>
      </c>
      <c r="E15" s="254" t="s">
        <v>230</v>
      </c>
      <c r="F15" s="256" t="s">
        <v>75</v>
      </c>
      <c r="G15" s="99">
        <f>G14</f>
        <v>766.84400000000005</v>
      </c>
      <c r="H15" s="99">
        <f>H14</f>
        <v>766.84400000000005</v>
      </c>
      <c r="I15" s="99">
        <f>I14</f>
        <v>766.84400000000005</v>
      </c>
      <c r="J15" s="100"/>
    </row>
    <row r="16" spans="1:10" ht="33" customHeight="1" x14ac:dyDescent="0.25">
      <c r="A16" s="95">
        <v>8</v>
      </c>
      <c r="B16" s="98" t="s">
        <v>82</v>
      </c>
      <c r="C16" s="252">
        <v>807</v>
      </c>
      <c r="D16" s="254" t="s">
        <v>169</v>
      </c>
      <c r="E16" s="254" t="s">
        <v>230</v>
      </c>
      <c r="F16" s="254" t="s">
        <v>72</v>
      </c>
      <c r="G16" s="99">
        <v>766.84400000000005</v>
      </c>
      <c r="H16" s="99">
        <v>766.84400000000005</v>
      </c>
      <c r="I16" s="99">
        <v>766.84400000000005</v>
      </c>
      <c r="J16" s="100"/>
    </row>
    <row r="17" spans="1:10" ht="77.25" customHeight="1" x14ac:dyDescent="0.25">
      <c r="A17" s="95">
        <v>9</v>
      </c>
      <c r="B17" s="96" t="s">
        <v>83</v>
      </c>
      <c r="C17" s="252">
        <v>807</v>
      </c>
      <c r="D17" s="253" t="s">
        <v>168</v>
      </c>
      <c r="E17" s="253"/>
      <c r="F17" s="253"/>
      <c r="G17" s="101">
        <f>G18</f>
        <v>3865.6559999999999</v>
      </c>
      <c r="H17" s="101">
        <f t="shared" ref="H17:I17" si="1">H18</f>
        <v>3947.364</v>
      </c>
      <c r="I17" s="101">
        <f t="shared" si="1"/>
        <v>3747.364</v>
      </c>
      <c r="J17" s="100"/>
    </row>
    <row r="18" spans="1:10" ht="20.25" customHeight="1" x14ac:dyDescent="0.25">
      <c r="A18" s="95">
        <v>10</v>
      </c>
      <c r="B18" s="102" t="s">
        <v>74</v>
      </c>
      <c r="C18" s="252">
        <v>807</v>
      </c>
      <c r="D18" s="121" t="s">
        <v>168</v>
      </c>
      <c r="E18" s="121" t="s">
        <v>231</v>
      </c>
      <c r="F18" s="121"/>
      <c r="G18" s="103">
        <f t="shared" ref="G18:I19" si="2">G19</f>
        <v>3865.6559999999999</v>
      </c>
      <c r="H18" s="103">
        <f t="shared" si="2"/>
        <v>3947.364</v>
      </c>
      <c r="I18" s="103">
        <f t="shared" si="2"/>
        <v>3747.364</v>
      </c>
      <c r="J18" s="100"/>
    </row>
    <row r="19" spans="1:10" ht="33" customHeight="1" x14ac:dyDescent="0.25">
      <c r="A19" s="95">
        <v>11</v>
      </c>
      <c r="B19" s="102" t="s">
        <v>81</v>
      </c>
      <c r="C19" s="252">
        <v>807</v>
      </c>
      <c r="D19" s="121" t="s">
        <v>168</v>
      </c>
      <c r="E19" s="121" t="s">
        <v>232</v>
      </c>
      <c r="F19" s="121"/>
      <c r="G19" s="103">
        <f>G20</f>
        <v>3865.6559999999999</v>
      </c>
      <c r="H19" s="103">
        <f t="shared" si="2"/>
        <v>3947.364</v>
      </c>
      <c r="I19" s="103">
        <f t="shared" si="2"/>
        <v>3747.364</v>
      </c>
      <c r="J19" s="100"/>
    </row>
    <row r="20" spans="1:10" ht="73.5" customHeight="1" x14ac:dyDescent="0.25">
      <c r="A20" s="95">
        <v>12</v>
      </c>
      <c r="B20" s="104" t="s">
        <v>84</v>
      </c>
      <c r="C20" s="252">
        <v>807</v>
      </c>
      <c r="D20" s="121" t="s">
        <v>168</v>
      </c>
      <c r="E20" s="121" t="s">
        <v>233</v>
      </c>
      <c r="F20" s="121"/>
      <c r="G20" s="103">
        <f>G22+G24+G25</f>
        <v>3865.6559999999999</v>
      </c>
      <c r="H20" s="103">
        <f t="shared" ref="H20" si="3">H22+H24+H25</f>
        <v>3947.364</v>
      </c>
      <c r="I20" s="103">
        <f>I22+I24+I25</f>
        <v>3747.364</v>
      </c>
      <c r="J20" s="100"/>
    </row>
    <row r="21" spans="1:10" ht="96.75" customHeight="1" x14ac:dyDescent="0.25">
      <c r="A21" s="95">
        <v>13</v>
      </c>
      <c r="B21" s="104" t="s">
        <v>85</v>
      </c>
      <c r="C21" s="252">
        <v>807</v>
      </c>
      <c r="D21" s="121" t="s">
        <v>168</v>
      </c>
      <c r="E21" s="121" t="s">
        <v>233</v>
      </c>
      <c r="F21" s="121" t="s">
        <v>75</v>
      </c>
      <c r="G21" s="103">
        <f>G22</f>
        <v>2436.346</v>
      </c>
      <c r="H21" s="103">
        <f>H22</f>
        <v>2518.0540000000001</v>
      </c>
      <c r="I21" s="103">
        <f>I22</f>
        <v>2518.0540000000001</v>
      </c>
      <c r="J21" s="100"/>
    </row>
    <row r="22" spans="1:10" ht="32.25" customHeight="1" x14ac:dyDescent="0.25">
      <c r="A22" s="95">
        <v>14</v>
      </c>
      <c r="B22" s="104" t="s">
        <v>82</v>
      </c>
      <c r="C22" s="252">
        <v>807</v>
      </c>
      <c r="D22" s="121" t="s">
        <v>168</v>
      </c>
      <c r="E22" s="121" t="s">
        <v>234</v>
      </c>
      <c r="F22" s="121" t="s">
        <v>72</v>
      </c>
      <c r="G22" s="103">
        <f>2518.054-81.708</f>
        <v>2436.346</v>
      </c>
      <c r="H22" s="103">
        <v>2518.0540000000001</v>
      </c>
      <c r="I22" s="103">
        <v>2518.0540000000001</v>
      </c>
      <c r="J22" s="100"/>
    </row>
    <row r="23" spans="1:10" ht="48.75" customHeight="1" x14ac:dyDescent="0.25">
      <c r="A23" s="95">
        <v>15</v>
      </c>
      <c r="B23" s="102" t="s">
        <v>181</v>
      </c>
      <c r="C23" s="252">
        <v>807</v>
      </c>
      <c r="D23" s="121" t="s">
        <v>168</v>
      </c>
      <c r="E23" s="121" t="s">
        <v>234</v>
      </c>
      <c r="F23" s="121" t="s">
        <v>76</v>
      </c>
      <c r="G23" s="103">
        <f>G24</f>
        <v>1423.81</v>
      </c>
      <c r="H23" s="103">
        <f>H24</f>
        <v>1423.81</v>
      </c>
      <c r="I23" s="103">
        <f>I24</f>
        <v>1223.81</v>
      </c>
      <c r="J23" s="100"/>
    </row>
    <row r="24" spans="1:10" ht="53.25" customHeight="1" x14ac:dyDescent="0.25">
      <c r="A24" s="95">
        <v>16</v>
      </c>
      <c r="B24" s="102" t="s">
        <v>182</v>
      </c>
      <c r="C24" s="252">
        <v>807</v>
      </c>
      <c r="D24" s="121" t="s">
        <v>168</v>
      </c>
      <c r="E24" s="121" t="s">
        <v>234</v>
      </c>
      <c r="F24" s="121" t="s">
        <v>68</v>
      </c>
      <c r="G24" s="103">
        <f>1423.81</f>
        <v>1423.81</v>
      </c>
      <c r="H24" s="103">
        <v>1423.81</v>
      </c>
      <c r="I24" s="103">
        <v>1223.81</v>
      </c>
      <c r="J24" s="100"/>
    </row>
    <row r="25" spans="1:10" ht="19.5" customHeight="1" x14ac:dyDescent="0.25">
      <c r="A25" s="95">
        <v>17</v>
      </c>
      <c r="B25" s="104" t="s">
        <v>86</v>
      </c>
      <c r="C25" s="252">
        <v>807</v>
      </c>
      <c r="D25" s="121" t="s">
        <v>168</v>
      </c>
      <c r="E25" s="121" t="s">
        <v>234</v>
      </c>
      <c r="F25" s="121" t="s">
        <v>87</v>
      </c>
      <c r="G25" s="103">
        <f>G26</f>
        <v>5.5</v>
      </c>
      <c r="H25" s="103">
        <f>H26</f>
        <v>5.5</v>
      </c>
      <c r="I25" s="103">
        <f>I26</f>
        <v>5.5</v>
      </c>
      <c r="J25" s="100"/>
    </row>
    <row r="26" spans="1:10" ht="33" customHeight="1" x14ac:dyDescent="0.25">
      <c r="A26" s="95">
        <v>18</v>
      </c>
      <c r="B26" s="104" t="s">
        <v>88</v>
      </c>
      <c r="C26" s="252">
        <v>807</v>
      </c>
      <c r="D26" s="121" t="s">
        <v>168</v>
      </c>
      <c r="E26" s="121" t="s">
        <v>234</v>
      </c>
      <c r="F26" s="121" t="s">
        <v>73</v>
      </c>
      <c r="G26" s="103">
        <v>5.5</v>
      </c>
      <c r="H26" s="103">
        <v>5.5</v>
      </c>
      <c r="I26" s="103">
        <v>5.5</v>
      </c>
      <c r="J26" s="100"/>
    </row>
    <row r="27" spans="1:10" ht="65.25" customHeight="1" x14ac:dyDescent="0.25">
      <c r="A27" s="95">
        <v>19</v>
      </c>
      <c r="B27" s="106" t="s">
        <v>41</v>
      </c>
      <c r="C27" s="252">
        <v>807</v>
      </c>
      <c r="D27" s="257" t="s">
        <v>170</v>
      </c>
      <c r="E27" s="257"/>
      <c r="F27" s="257"/>
      <c r="G27" s="103">
        <f t="shared" ref="G27:H30" si="4">G28</f>
        <v>13.574999999999999</v>
      </c>
      <c r="H27" s="103">
        <f t="shared" si="4"/>
        <v>0</v>
      </c>
      <c r="I27" s="103">
        <v>0</v>
      </c>
      <c r="J27" s="100"/>
    </row>
    <row r="28" spans="1:10" ht="17.25" customHeight="1" x14ac:dyDescent="0.25">
      <c r="A28" s="95">
        <v>20</v>
      </c>
      <c r="B28" s="104" t="s">
        <v>265</v>
      </c>
      <c r="C28" s="252">
        <v>807</v>
      </c>
      <c r="D28" s="257" t="s">
        <v>170</v>
      </c>
      <c r="E28" s="121" t="s">
        <v>235</v>
      </c>
      <c r="F28" s="257"/>
      <c r="G28" s="103">
        <f t="shared" si="4"/>
        <v>13.574999999999999</v>
      </c>
      <c r="H28" s="103">
        <f t="shared" si="4"/>
        <v>0</v>
      </c>
      <c r="I28" s="103">
        <v>0</v>
      </c>
      <c r="J28" s="100"/>
    </row>
    <row r="29" spans="1:10" ht="95.25" customHeight="1" x14ac:dyDescent="0.25">
      <c r="A29" s="95">
        <v>21</v>
      </c>
      <c r="B29" s="242" t="s">
        <v>268</v>
      </c>
      <c r="C29" s="252">
        <v>807</v>
      </c>
      <c r="D29" s="257" t="s">
        <v>170</v>
      </c>
      <c r="E29" s="266" t="s">
        <v>263</v>
      </c>
      <c r="F29" s="257"/>
      <c r="G29" s="103">
        <f t="shared" si="4"/>
        <v>13.574999999999999</v>
      </c>
      <c r="H29" s="103">
        <f t="shared" si="4"/>
        <v>0</v>
      </c>
      <c r="I29" s="103">
        <v>0</v>
      </c>
      <c r="J29" s="100"/>
    </row>
    <row r="30" spans="1:10" ht="17.25" customHeight="1" x14ac:dyDescent="0.25">
      <c r="A30" s="95">
        <v>22</v>
      </c>
      <c r="B30" s="106" t="s">
        <v>61</v>
      </c>
      <c r="C30" s="252">
        <v>807</v>
      </c>
      <c r="D30" s="257" t="s">
        <v>170</v>
      </c>
      <c r="E30" s="266" t="s">
        <v>263</v>
      </c>
      <c r="F30" s="257" t="s">
        <v>90</v>
      </c>
      <c r="G30" s="103">
        <f t="shared" si="4"/>
        <v>13.574999999999999</v>
      </c>
      <c r="H30" s="103">
        <f t="shared" si="4"/>
        <v>0</v>
      </c>
      <c r="I30" s="103">
        <v>0</v>
      </c>
      <c r="J30" s="100"/>
    </row>
    <row r="31" spans="1:10" ht="17.25" customHeight="1" x14ac:dyDescent="0.25">
      <c r="A31" s="95">
        <v>23</v>
      </c>
      <c r="B31" s="106" t="s">
        <v>67</v>
      </c>
      <c r="C31" s="252">
        <v>807</v>
      </c>
      <c r="D31" s="257" t="s">
        <v>170</v>
      </c>
      <c r="E31" s="266" t="s">
        <v>263</v>
      </c>
      <c r="F31" s="257" t="s">
        <v>70</v>
      </c>
      <c r="G31" s="103">
        <v>13.574999999999999</v>
      </c>
      <c r="H31" s="103">
        <v>0</v>
      </c>
      <c r="I31" s="103">
        <v>0</v>
      </c>
      <c r="J31" s="100"/>
    </row>
    <row r="32" spans="1:10" ht="18" customHeight="1" x14ac:dyDescent="0.25">
      <c r="A32" s="95">
        <v>24</v>
      </c>
      <c r="B32" s="104" t="s">
        <v>69</v>
      </c>
      <c r="C32" s="252">
        <v>807</v>
      </c>
      <c r="D32" s="121" t="s">
        <v>171</v>
      </c>
      <c r="E32" s="121"/>
      <c r="F32" s="258"/>
      <c r="G32" s="103">
        <f>G33</f>
        <v>4.5</v>
      </c>
      <c r="H32" s="103">
        <f t="shared" ref="H32:I36" si="5">H33</f>
        <v>5</v>
      </c>
      <c r="I32" s="103">
        <f t="shared" si="5"/>
        <v>5</v>
      </c>
      <c r="J32" s="100"/>
    </row>
    <row r="33" spans="1:10" ht="15.75" customHeight="1" x14ac:dyDescent="0.25">
      <c r="A33" s="95">
        <v>25</v>
      </c>
      <c r="B33" s="106" t="s">
        <v>74</v>
      </c>
      <c r="C33" s="252">
        <v>807</v>
      </c>
      <c r="D33" s="121" t="s">
        <v>171</v>
      </c>
      <c r="E33" s="121" t="s">
        <v>228</v>
      </c>
      <c r="F33" s="258"/>
      <c r="G33" s="103">
        <f>G34</f>
        <v>4.5</v>
      </c>
      <c r="H33" s="103">
        <f t="shared" si="5"/>
        <v>5</v>
      </c>
      <c r="I33" s="103">
        <f t="shared" si="5"/>
        <v>5</v>
      </c>
      <c r="J33" s="100"/>
    </row>
    <row r="34" spans="1:10" ht="15" customHeight="1" x14ac:dyDescent="0.25">
      <c r="A34" s="95">
        <v>26</v>
      </c>
      <c r="B34" s="107" t="s">
        <v>0</v>
      </c>
      <c r="C34" s="252">
        <v>807</v>
      </c>
      <c r="D34" s="121" t="s">
        <v>171</v>
      </c>
      <c r="E34" s="121" t="s">
        <v>238</v>
      </c>
      <c r="F34" s="258"/>
      <c r="G34" s="103">
        <f>G36</f>
        <v>4.5</v>
      </c>
      <c r="H34" s="103">
        <f>H36</f>
        <v>5</v>
      </c>
      <c r="I34" s="103">
        <f>I36</f>
        <v>5</v>
      </c>
      <c r="J34" s="100"/>
    </row>
    <row r="35" spans="1:10" ht="33.75" customHeight="1" x14ac:dyDescent="0.25">
      <c r="A35" s="95">
        <v>27</v>
      </c>
      <c r="B35" s="126" t="s">
        <v>10</v>
      </c>
      <c r="C35" s="252">
        <v>807</v>
      </c>
      <c r="D35" s="121" t="s">
        <v>171</v>
      </c>
      <c r="E35" s="121" t="s">
        <v>239</v>
      </c>
      <c r="F35" s="258"/>
      <c r="G35" s="103">
        <f>G36</f>
        <v>4.5</v>
      </c>
      <c r="H35" s="103">
        <f>H36</f>
        <v>5</v>
      </c>
      <c r="I35" s="103">
        <f>I36</f>
        <v>5</v>
      </c>
      <c r="J35" s="100"/>
    </row>
    <row r="36" spans="1:10" ht="16.5" customHeight="1" x14ac:dyDescent="0.25">
      <c r="A36" s="95">
        <v>28</v>
      </c>
      <c r="B36" s="104" t="s">
        <v>86</v>
      </c>
      <c r="C36" s="252">
        <v>807</v>
      </c>
      <c r="D36" s="121" t="s">
        <v>171</v>
      </c>
      <c r="E36" s="121" t="s">
        <v>239</v>
      </c>
      <c r="F36" s="107">
        <v>800</v>
      </c>
      <c r="G36" s="103">
        <f>G37</f>
        <v>4.5</v>
      </c>
      <c r="H36" s="103">
        <f t="shared" si="5"/>
        <v>5</v>
      </c>
      <c r="I36" s="103">
        <f t="shared" si="5"/>
        <v>5</v>
      </c>
      <c r="J36" s="100"/>
    </row>
    <row r="37" spans="1:10" ht="18" customHeight="1" x14ac:dyDescent="0.25">
      <c r="A37" s="95">
        <v>29</v>
      </c>
      <c r="B37" s="107" t="s">
        <v>106</v>
      </c>
      <c r="C37" s="252">
        <v>807</v>
      </c>
      <c r="D37" s="121" t="s">
        <v>171</v>
      </c>
      <c r="E37" s="121" t="s">
        <v>239</v>
      </c>
      <c r="F37" s="258">
        <v>870</v>
      </c>
      <c r="G37" s="103">
        <v>4.5</v>
      </c>
      <c r="H37" s="103">
        <v>5</v>
      </c>
      <c r="I37" s="103">
        <v>5</v>
      </c>
      <c r="J37" s="100"/>
    </row>
    <row r="38" spans="1:10" ht="15" customHeight="1" x14ac:dyDescent="0.25">
      <c r="A38" s="95">
        <v>30</v>
      </c>
      <c r="B38" s="108" t="s">
        <v>89</v>
      </c>
      <c r="C38" s="252">
        <v>807</v>
      </c>
      <c r="D38" s="259" t="s">
        <v>172</v>
      </c>
      <c r="E38" s="259"/>
      <c r="F38" s="259"/>
      <c r="G38" s="109">
        <f>G39</f>
        <v>1.643</v>
      </c>
      <c r="H38" s="109">
        <f t="shared" ref="H38:I42" si="6">H39</f>
        <v>1.643</v>
      </c>
      <c r="I38" s="109">
        <f t="shared" si="6"/>
        <v>1.643</v>
      </c>
      <c r="J38" s="100"/>
    </row>
    <row r="39" spans="1:10" ht="13.5" customHeight="1" x14ac:dyDescent="0.25">
      <c r="A39" s="95">
        <v>31</v>
      </c>
      <c r="B39" s="127" t="s">
        <v>74</v>
      </c>
      <c r="C39" s="252">
        <v>807</v>
      </c>
      <c r="D39" s="260" t="s">
        <v>172</v>
      </c>
      <c r="E39" s="121" t="s">
        <v>231</v>
      </c>
      <c r="F39" s="260"/>
      <c r="G39" s="103">
        <f>G40</f>
        <v>1.643</v>
      </c>
      <c r="H39" s="103">
        <f t="shared" si="6"/>
        <v>1.643</v>
      </c>
      <c r="I39" s="103">
        <f t="shared" si="6"/>
        <v>1.643</v>
      </c>
      <c r="J39" s="100"/>
    </row>
    <row r="40" spans="1:10" ht="65.25" customHeight="1" x14ac:dyDescent="0.25">
      <c r="A40" s="95">
        <v>32</v>
      </c>
      <c r="B40" s="278" t="s">
        <v>287</v>
      </c>
      <c r="C40" s="252">
        <v>807</v>
      </c>
      <c r="D40" s="260" t="s">
        <v>172</v>
      </c>
      <c r="E40" s="260" t="s">
        <v>240</v>
      </c>
      <c r="F40" s="260"/>
      <c r="G40" s="103">
        <f>G41</f>
        <v>1.643</v>
      </c>
      <c r="H40" s="103">
        <f t="shared" si="6"/>
        <v>1.643</v>
      </c>
      <c r="I40" s="103">
        <f t="shared" si="6"/>
        <v>1.643</v>
      </c>
      <c r="J40" s="100"/>
    </row>
    <row r="41" spans="1:10" ht="66.75" customHeight="1" x14ac:dyDescent="0.25">
      <c r="A41" s="95">
        <v>33</v>
      </c>
      <c r="B41" s="278" t="s">
        <v>264</v>
      </c>
      <c r="C41" s="252">
        <v>807</v>
      </c>
      <c r="D41" s="260" t="s">
        <v>172</v>
      </c>
      <c r="E41" s="260" t="s">
        <v>241</v>
      </c>
      <c r="F41" s="260"/>
      <c r="G41" s="103">
        <f>G42</f>
        <v>1.643</v>
      </c>
      <c r="H41" s="103">
        <f t="shared" si="6"/>
        <v>1.643</v>
      </c>
      <c r="I41" s="103">
        <f t="shared" si="6"/>
        <v>1.643</v>
      </c>
      <c r="J41" s="100"/>
    </row>
    <row r="42" spans="1:10" ht="33" customHeight="1" x14ac:dyDescent="0.25">
      <c r="A42" s="95">
        <v>34</v>
      </c>
      <c r="B42" s="104" t="s">
        <v>183</v>
      </c>
      <c r="C42" s="252">
        <v>807</v>
      </c>
      <c r="D42" s="260" t="s">
        <v>172</v>
      </c>
      <c r="E42" s="260" t="s">
        <v>241</v>
      </c>
      <c r="F42" s="261" t="s">
        <v>76</v>
      </c>
      <c r="G42" s="103">
        <f>G43</f>
        <v>1.643</v>
      </c>
      <c r="H42" s="103">
        <f t="shared" si="6"/>
        <v>1.643</v>
      </c>
      <c r="I42" s="103">
        <f t="shared" si="6"/>
        <v>1.643</v>
      </c>
      <c r="J42" s="100"/>
    </row>
    <row r="43" spans="1:10" ht="50.25" customHeight="1" x14ac:dyDescent="0.25">
      <c r="A43" s="95">
        <v>35</v>
      </c>
      <c r="B43" s="104" t="s">
        <v>182</v>
      </c>
      <c r="C43" s="252">
        <v>807</v>
      </c>
      <c r="D43" s="260" t="s">
        <v>172</v>
      </c>
      <c r="E43" s="260" t="s">
        <v>241</v>
      </c>
      <c r="F43" s="262" t="s">
        <v>68</v>
      </c>
      <c r="G43" s="105">
        <v>1.643</v>
      </c>
      <c r="H43" s="105">
        <v>1.643</v>
      </c>
      <c r="I43" s="105">
        <v>1.643</v>
      </c>
      <c r="J43" s="100"/>
    </row>
    <row r="44" spans="1:10" ht="26.25" customHeight="1" x14ac:dyDescent="0.25">
      <c r="A44" s="95">
        <v>36</v>
      </c>
      <c r="B44" s="110" t="s">
        <v>95</v>
      </c>
      <c r="C44" s="251">
        <v>807</v>
      </c>
      <c r="D44" s="259" t="s">
        <v>173</v>
      </c>
      <c r="E44" s="259"/>
      <c r="F44" s="259"/>
      <c r="G44" s="109">
        <f>G45</f>
        <v>98.7</v>
      </c>
      <c r="H44" s="109">
        <f t="shared" ref="H44:I44" si="7">H45</f>
        <v>0</v>
      </c>
      <c r="I44" s="109">
        <f t="shared" si="7"/>
        <v>0</v>
      </c>
      <c r="J44" s="100"/>
    </row>
    <row r="45" spans="1:10" ht="20.25" customHeight="1" x14ac:dyDescent="0.25">
      <c r="A45" s="95">
        <v>37</v>
      </c>
      <c r="B45" s="104" t="s">
        <v>96</v>
      </c>
      <c r="C45" s="252">
        <v>807</v>
      </c>
      <c r="D45" s="121" t="s">
        <v>174</v>
      </c>
      <c r="E45" s="259"/>
      <c r="F45" s="259"/>
      <c r="G45" s="103">
        <f>G47</f>
        <v>98.7</v>
      </c>
      <c r="H45" s="103">
        <f>H47</f>
        <v>0</v>
      </c>
      <c r="I45" s="103">
        <f>I47</f>
        <v>0</v>
      </c>
      <c r="J45" s="100"/>
    </row>
    <row r="46" spans="1:10" ht="15.75" customHeight="1" x14ac:dyDescent="0.25">
      <c r="A46" s="95">
        <v>38</v>
      </c>
      <c r="B46" s="104" t="s">
        <v>286</v>
      </c>
      <c r="C46" s="252">
        <v>807</v>
      </c>
      <c r="D46" s="121" t="s">
        <v>174</v>
      </c>
      <c r="E46" s="121" t="s">
        <v>231</v>
      </c>
      <c r="F46" s="259"/>
      <c r="G46" s="128">
        <f>G47</f>
        <v>98.7</v>
      </c>
      <c r="H46" s="128">
        <f>H47</f>
        <v>0</v>
      </c>
      <c r="I46" s="128">
        <f>I47</f>
        <v>0</v>
      </c>
      <c r="J46" s="100"/>
    </row>
    <row r="47" spans="1:10" ht="68.25" customHeight="1" x14ac:dyDescent="0.25">
      <c r="A47" s="95">
        <v>39</v>
      </c>
      <c r="B47" s="278" t="s">
        <v>1</v>
      </c>
      <c r="C47" s="252">
        <v>807</v>
      </c>
      <c r="D47" s="121" t="s">
        <v>174</v>
      </c>
      <c r="E47" s="121" t="s">
        <v>240</v>
      </c>
      <c r="F47" s="259"/>
      <c r="G47" s="103">
        <f>G48</f>
        <v>98.7</v>
      </c>
      <c r="H47" s="103">
        <f t="shared" ref="H47:I49" si="8">H48</f>
        <v>0</v>
      </c>
      <c r="I47" s="103">
        <f t="shared" si="8"/>
        <v>0</v>
      </c>
      <c r="J47" s="100"/>
    </row>
    <row r="48" spans="1:10" ht="69.75" customHeight="1" x14ac:dyDescent="0.25">
      <c r="A48" s="95">
        <v>40</v>
      </c>
      <c r="B48" s="104" t="s">
        <v>97</v>
      </c>
      <c r="C48" s="252">
        <v>807</v>
      </c>
      <c r="D48" s="121" t="s">
        <v>174</v>
      </c>
      <c r="E48" s="121" t="s">
        <v>242</v>
      </c>
      <c r="F48" s="259"/>
      <c r="G48" s="103">
        <f>G49+G51</f>
        <v>98.7</v>
      </c>
      <c r="H48" s="103">
        <f t="shared" ref="H48:I48" si="9">H49+H51</f>
        <v>0</v>
      </c>
      <c r="I48" s="103">
        <f t="shared" si="9"/>
        <v>0</v>
      </c>
      <c r="J48" s="100"/>
    </row>
    <row r="49" spans="1:10" ht="98.25" customHeight="1" x14ac:dyDescent="0.25">
      <c r="A49" s="95">
        <v>41</v>
      </c>
      <c r="B49" s="104" t="s">
        <v>85</v>
      </c>
      <c r="C49" s="252">
        <v>807</v>
      </c>
      <c r="D49" s="121" t="s">
        <v>174</v>
      </c>
      <c r="E49" s="121" t="s">
        <v>242</v>
      </c>
      <c r="F49" s="121" t="s">
        <v>75</v>
      </c>
      <c r="G49" s="103">
        <f>G50</f>
        <v>69.722999999999999</v>
      </c>
      <c r="H49" s="103">
        <f t="shared" si="8"/>
        <v>0</v>
      </c>
      <c r="I49" s="103">
        <f t="shared" si="8"/>
        <v>0</v>
      </c>
      <c r="J49" s="100"/>
    </row>
    <row r="50" spans="1:10" ht="40.5" customHeight="1" x14ac:dyDescent="0.25">
      <c r="A50" s="95">
        <v>42</v>
      </c>
      <c r="B50" s="104" t="s">
        <v>82</v>
      </c>
      <c r="C50" s="252">
        <v>807</v>
      </c>
      <c r="D50" s="121" t="s">
        <v>174</v>
      </c>
      <c r="E50" s="121" t="s">
        <v>242</v>
      </c>
      <c r="F50" s="121" t="s">
        <v>72</v>
      </c>
      <c r="G50" s="111">
        <v>69.722999999999999</v>
      </c>
      <c r="H50" s="111">
        <v>0</v>
      </c>
      <c r="I50" s="111">
        <v>0</v>
      </c>
      <c r="J50" s="100"/>
    </row>
    <row r="51" spans="1:10" ht="52.5" customHeight="1" x14ac:dyDescent="0.25">
      <c r="A51" s="95">
        <v>43</v>
      </c>
      <c r="B51" s="102" t="s">
        <v>181</v>
      </c>
      <c r="C51" s="252">
        <v>807</v>
      </c>
      <c r="D51" s="121" t="s">
        <v>174</v>
      </c>
      <c r="E51" s="121" t="s">
        <v>242</v>
      </c>
      <c r="F51" s="121" t="s">
        <v>76</v>
      </c>
      <c r="G51" s="111">
        <f>G52</f>
        <v>28.977</v>
      </c>
      <c r="H51" s="111">
        <f t="shared" ref="H51:I51" si="10">H52</f>
        <v>0</v>
      </c>
      <c r="I51" s="111">
        <f t="shared" si="10"/>
        <v>0</v>
      </c>
      <c r="J51" s="100"/>
    </row>
    <row r="52" spans="1:10" ht="50.25" customHeight="1" x14ac:dyDescent="0.25">
      <c r="A52" s="95">
        <v>44</v>
      </c>
      <c r="B52" s="102" t="s">
        <v>182</v>
      </c>
      <c r="C52" s="252">
        <v>807</v>
      </c>
      <c r="D52" s="121" t="s">
        <v>174</v>
      </c>
      <c r="E52" s="121" t="s">
        <v>242</v>
      </c>
      <c r="F52" s="121" t="s">
        <v>68</v>
      </c>
      <c r="G52" s="111">
        <v>28.977</v>
      </c>
      <c r="H52" s="111">
        <v>0</v>
      </c>
      <c r="I52" s="111">
        <v>0</v>
      </c>
      <c r="J52" s="100"/>
    </row>
    <row r="53" spans="1:10" ht="33" customHeight="1" x14ac:dyDescent="0.25">
      <c r="A53" s="95">
        <v>45</v>
      </c>
      <c r="B53" s="110" t="s">
        <v>65</v>
      </c>
      <c r="C53" s="251">
        <v>807</v>
      </c>
      <c r="D53" s="259" t="s">
        <v>161</v>
      </c>
      <c r="E53" s="121"/>
      <c r="F53" s="121"/>
      <c r="G53" s="109">
        <f>G54</f>
        <v>0.5</v>
      </c>
      <c r="H53" s="109">
        <f t="shared" ref="H53:I53" si="11">H54</f>
        <v>0</v>
      </c>
      <c r="I53" s="109">
        <f t="shared" si="11"/>
        <v>0</v>
      </c>
      <c r="J53" s="100"/>
    </row>
    <row r="54" spans="1:10" ht="48" customHeight="1" x14ac:dyDescent="0.25">
      <c r="A54" s="95">
        <v>46</v>
      </c>
      <c r="B54" s="104" t="s">
        <v>44</v>
      </c>
      <c r="C54" s="252">
        <v>807</v>
      </c>
      <c r="D54" s="121" t="s">
        <v>162</v>
      </c>
      <c r="E54" s="121"/>
      <c r="F54" s="121"/>
      <c r="G54" s="103">
        <f t="shared" ref="G54:I56" si="12">G55</f>
        <v>0.5</v>
      </c>
      <c r="H54" s="103">
        <f t="shared" si="12"/>
        <v>0</v>
      </c>
      <c r="I54" s="103">
        <f t="shared" si="12"/>
        <v>0</v>
      </c>
      <c r="J54" s="100"/>
    </row>
    <row r="55" spans="1:10" ht="33" customHeight="1" x14ac:dyDescent="0.25">
      <c r="A55" s="95">
        <v>47</v>
      </c>
      <c r="B55" s="104" t="s">
        <v>74</v>
      </c>
      <c r="C55" s="252">
        <v>807</v>
      </c>
      <c r="D55" s="121" t="s">
        <v>162</v>
      </c>
      <c r="E55" s="121" t="s">
        <v>231</v>
      </c>
      <c r="F55" s="121"/>
      <c r="G55" s="103">
        <f t="shared" si="12"/>
        <v>0.5</v>
      </c>
      <c r="H55" s="103">
        <f t="shared" si="12"/>
        <v>0</v>
      </c>
      <c r="I55" s="103">
        <f t="shared" si="12"/>
        <v>0</v>
      </c>
      <c r="J55" s="100"/>
    </row>
    <row r="56" spans="1:10" ht="37.5" customHeight="1" x14ac:dyDescent="0.25">
      <c r="A56" s="95">
        <v>48</v>
      </c>
      <c r="B56" s="243" t="s">
        <v>265</v>
      </c>
      <c r="C56" s="252">
        <v>807</v>
      </c>
      <c r="D56" s="121" t="s">
        <v>162</v>
      </c>
      <c r="E56" s="121" t="s">
        <v>237</v>
      </c>
      <c r="F56" s="121"/>
      <c r="G56" s="103">
        <f>G57</f>
        <v>0.5</v>
      </c>
      <c r="H56" s="103">
        <f t="shared" si="12"/>
        <v>0</v>
      </c>
      <c r="I56" s="103">
        <f t="shared" si="12"/>
        <v>0</v>
      </c>
      <c r="J56" s="100"/>
    </row>
    <row r="57" spans="1:10" s="114" customFormat="1" ht="51" customHeight="1" x14ac:dyDescent="0.25">
      <c r="A57" s="95">
        <v>49</v>
      </c>
      <c r="B57" s="112" t="s">
        <v>277</v>
      </c>
      <c r="C57" s="263">
        <v>807</v>
      </c>
      <c r="D57" s="121" t="s">
        <v>162</v>
      </c>
      <c r="E57" s="257" t="s">
        <v>261</v>
      </c>
      <c r="F57" s="257"/>
      <c r="G57" s="103">
        <f t="shared" ref="G57:I58" si="13">G58</f>
        <v>0.5</v>
      </c>
      <c r="H57" s="103">
        <f t="shared" si="13"/>
        <v>0</v>
      </c>
      <c r="I57" s="103">
        <f t="shared" si="13"/>
        <v>0</v>
      </c>
      <c r="J57" s="113"/>
    </row>
    <row r="58" spans="1:10" s="114" customFormat="1" ht="33" customHeight="1" x14ac:dyDescent="0.25">
      <c r="A58" s="95">
        <v>50</v>
      </c>
      <c r="B58" s="106" t="s">
        <v>183</v>
      </c>
      <c r="C58" s="263">
        <v>807</v>
      </c>
      <c r="D58" s="121" t="s">
        <v>162</v>
      </c>
      <c r="E58" s="257" t="s">
        <v>261</v>
      </c>
      <c r="F58" s="257" t="s">
        <v>76</v>
      </c>
      <c r="G58" s="103">
        <f t="shared" si="13"/>
        <v>0.5</v>
      </c>
      <c r="H58" s="103">
        <f t="shared" si="13"/>
        <v>0</v>
      </c>
      <c r="I58" s="103">
        <f t="shared" si="13"/>
        <v>0</v>
      </c>
      <c r="J58" s="113"/>
    </row>
    <row r="59" spans="1:10" s="114" customFormat="1" ht="33" customHeight="1" x14ac:dyDescent="0.25">
      <c r="A59" s="95">
        <v>51</v>
      </c>
      <c r="B59" s="106" t="s">
        <v>2</v>
      </c>
      <c r="C59" s="263">
        <v>807</v>
      </c>
      <c r="D59" s="121" t="s">
        <v>162</v>
      </c>
      <c r="E59" s="257" t="s">
        <v>261</v>
      </c>
      <c r="F59" s="257" t="s">
        <v>68</v>
      </c>
      <c r="G59" s="103">
        <v>0.5</v>
      </c>
      <c r="H59" s="103">
        <v>0</v>
      </c>
      <c r="I59" s="103">
        <v>0</v>
      </c>
      <c r="J59" s="113"/>
    </row>
    <row r="60" spans="1:10" ht="26.25" customHeight="1" x14ac:dyDescent="0.25">
      <c r="A60" s="95">
        <v>52</v>
      </c>
      <c r="B60" s="110" t="s">
        <v>4</v>
      </c>
      <c r="C60" s="251">
        <v>807</v>
      </c>
      <c r="D60" s="259" t="s">
        <v>163</v>
      </c>
      <c r="E60" s="121"/>
      <c r="F60" s="121"/>
      <c r="G60" s="109">
        <f t="shared" ref="G60:I63" si="14">G61</f>
        <v>90</v>
      </c>
      <c r="H60" s="109">
        <f t="shared" si="14"/>
        <v>90</v>
      </c>
      <c r="I60" s="109">
        <f t="shared" si="14"/>
        <v>90</v>
      </c>
      <c r="J60" s="100"/>
    </row>
    <row r="61" spans="1:10" ht="26.25" customHeight="1" x14ac:dyDescent="0.25">
      <c r="A61" s="95">
        <v>53</v>
      </c>
      <c r="B61" s="115" t="s">
        <v>94</v>
      </c>
      <c r="C61" s="252">
        <v>807</v>
      </c>
      <c r="D61" s="121" t="s">
        <v>164</v>
      </c>
      <c r="E61" s="259"/>
      <c r="F61" s="259"/>
      <c r="G61" s="109">
        <f>G62</f>
        <v>90</v>
      </c>
      <c r="H61" s="109">
        <f t="shared" si="14"/>
        <v>90</v>
      </c>
      <c r="I61" s="109">
        <f t="shared" si="14"/>
        <v>90</v>
      </c>
      <c r="J61" s="100"/>
    </row>
    <row r="62" spans="1:10" ht="52.5" customHeight="1" x14ac:dyDescent="0.25">
      <c r="A62" s="95">
        <v>54</v>
      </c>
      <c r="B62" s="104" t="s">
        <v>191</v>
      </c>
      <c r="C62" s="252">
        <v>807</v>
      </c>
      <c r="D62" s="121" t="s">
        <v>164</v>
      </c>
      <c r="E62" s="121" t="s">
        <v>244</v>
      </c>
      <c r="F62" s="121"/>
      <c r="G62" s="103">
        <f>G63</f>
        <v>90</v>
      </c>
      <c r="H62" s="103">
        <f t="shared" si="14"/>
        <v>90</v>
      </c>
      <c r="I62" s="103">
        <f t="shared" si="14"/>
        <v>90</v>
      </c>
      <c r="J62" s="100"/>
    </row>
    <row r="63" spans="1:10" ht="48" customHeight="1" x14ac:dyDescent="0.25">
      <c r="A63" s="95">
        <v>55</v>
      </c>
      <c r="B63" s="102" t="s">
        <v>190</v>
      </c>
      <c r="C63" s="252">
        <v>807</v>
      </c>
      <c r="D63" s="121" t="s">
        <v>164</v>
      </c>
      <c r="E63" s="121" t="s">
        <v>243</v>
      </c>
      <c r="F63" s="121"/>
      <c r="G63" s="103">
        <f>G64</f>
        <v>90</v>
      </c>
      <c r="H63" s="103">
        <f t="shared" si="14"/>
        <v>90</v>
      </c>
      <c r="I63" s="103">
        <f t="shared" si="14"/>
        <v>90</v>
      </c>
      <c r="J63" s="100"/>
    </row>
    <row r="64" spans="1:10" ht="156.75" customHeight="1" x14ac:dyDescent="0.25">
      <c r="A64" s="95">
        <v>56</v>
      </c>
      <c r="B64" s="102" t="s">
        <v>24</v>
      </c>
      <c r="C64" s="252">
        <v>807</v>
      </c>
      <c r="D64" s="121" t="s">
        <v>164</v>
      </c>
      <c r="E64" s="121" t="s">
        <v>245</v>
      </c>
      <c r="F64" s="121"/>
      <c r="G64" s="103">
        <f t="shared" ref="G64:I65" si="15">G65</f>
        <v>90</v>
      </c>
      <c r="H64" s="103">
        <f t="shared" si="15"/>
        <v>90</v>
      </c>
      <c r="I64" s="103">
        <f t="shared" si="15"/>
        <v>90</v>
      </c>
      <c r="J64" s="100"/>
    </row>
    <row r="65" spans="1:10" ht="38.25" customHeight="1" x14ac:dyDescent="0.25">
      <c r="A65" s="95">
        <v>57</v>
      </c>
      <c r="B65" s="106" t="s">
        <v>183</v>
      </c>
      <c r="C65" s="263">
        <v>807</v>
      </c>
      <c r="D65" s="121" t="s">
        <v>164</v>
      </c>
      <c r="E65" s="121" t="s">
        <v>245</v>
      </c>
      <c r="F65" s="257" t="s">
        <v>76</v>
      </c>
      <c r="G65" s="103">
        <f t="shared" si="15"/>
        <v>90</v>
      </c>
      <c r="H65" s="103">
        <f t="shared" si="15"/>
        <v>90</v>
      </c>
      <c r="I65" s="103">
        <f t="shared" si="15"/>
        <v>90</v>
      </c>
      <c r="J65" s="100"/>
    </row>
    <row r="66" spans="1:10" ht="48.75" customHeight="1" x14ac:dyDescent="0.25">
      <c r="A66" s="95">
        <v>58</v>
      </c>
      <c r="B66" s="104" t="s">
        <v>182</v>
      </c>
      <c r="C66" s="252">
        <v>807</v>
      </c>
      <c r="D66" s="121" t="s">
        <v>164</v>
      </c>
      <c r="E66" s="121" t="s">
        <v>245</v>
      </c>
      <c r="F66" s="121" t="s">
        <v>68</v>
      </c>
      <c r="G66" s="103">
        <v>90</v>
      </c>
      <c r="H66" s="103">
        <v>90</v>
      </c>
      <c r="I66" s="103">
        <v>90</v>
      </c>
      <c r="J66" s="100"/>
    </row>
    <row r="67" spans="1:10" ht="18.75" customHeight="1" x14ac:dyDescent="0.25">
      <c r="A67" s="95">
        <v>59</v>
      </c>
      <c r="B67" s="110" t="s">
        <v>64</v>
      </c>
      <c r="C67" s="252">
        <v>807</v>
      </c>
      <c r="D67" s="259" t="s">
        <v>165</v>
      </c>
      <c r="E67" s="259"/>
      <c r="F67" s="259"/>
      <c r="G67" s="109">
        <f>G68</f>
        <v>489.471</v>
      </c>
      <c r="H67" s="109">
        <f t="shared" ref="H67:I67" si="16">H68</f>
        <v>489.471</v>
      </c>
      <c r="I67" s="109">
        <f t="shared" si="16"/>
        <v>489.471</v>
      </c>
      <c r="J67" s="100"/>
    </row>
    <row r="68" spans="1:10" ht="19.5" customHeight="1" x14ac:dyDescent="0.25">
      <c r="A68" s="95">
        <v>60</v>
      </c>
      <c r="B68" s="104" t="s">
        <v>66</v>
      </c>
      <c r="C68" s="252">
        <v>807</v>
      </c>
      <c r="D68" s="121" t="s">
        <v>166</v>
      </c>
      <c r="E68" s="121"/>
      <c r="F68" s="121"/>
      <c r="G68" s="103">
        <f>G69+G81</f>
        <v>489.471</v>
      </c>
      <c r="H68" s="103">
        <f t="shared" ref="H68:I68" si="17">H69+H81</f>
        <v>489.471</v>
      </c>
      <c r="I68" s="103">
        <f t="shared" si="17"/>
        <v>489.471</v>
      </c>
      <c r="J68" s="100"/>
    </row>
    <row r="69" spans="1:10" ht="51" customHeight="1" x14ac:dyDescent="0.25">
      <c r="A69" s="95">
        <v>61</v>
      </c>
      <c r="B69" s="104" t="s">
        <v>191</v>
      </c>
      <c r="C69" s="252">
        <v>807</v>
      </c>
      <c r="D69" s="121" t="s">
        <v>166</v>
      </c>
      <c r="E69" s="121" t="s">
        <v>244</v>
      </c>
      <c r="F69" s="121"/>
      <c r="G69" s="103">
        <f>G70</f>
        <v>469.471</v>
      </c>
      <c r="H69" s="103">
        <f t="shared" ref="H69:I69" si="18">H70</f>
        <v>489.471</v>
      </c>
      <c r="I69" s="103">
        <f t="shared" si="18"/>
        <v>489.471</v>
      </c>
      <c r="J69" s="100"/>
    </row>
    <row r="70" spans="1:10" ht="44.25" customHeight="1" x14ac:dyDescent="0.25">
      <c r="A70" s="95">
        <v>62</v>
      </c>
      <c r="B70" s="102" t="s">
        <v>25</v>
      </c>
      <c r="C70" s="252">
        <v>807</v>
      </c>
      <c r="D70" s="121" t="s">
        <v>166</v>
      </c>
      <c r="E70" s="121" t="s">
        <v>246</v>
      </c>
      <c r="F70" s="121"/>
      <c r="G70" s="103">
        <f>G71+G74+G77</f>
        <v>469.471</v>
      </c>
      <c r="H70" s="103">
        <f t="shared" ref="H70:I70" si="19">H71+H74+H77</f>
        <v>489.471</v>
      </c>
      <c r="I70" s="103">
        <f t="shared" si="19"/>
        <v>489.471</v>
      </c>
      <c r="J70" s="100"/>
    </row>
    <row r="71" spans="1:10" ht="96" customHeight="1" x14ac:dyDescent="0.25">
      <c r="A71" s="95">
        <v>63</v>
      </c>
      <c r="B71" s="129" t="s">
        <v>26</v>
      </c>
      <c r="C71" s="252">
        <v>807</v>
      </c>
      <c r="D71" s="121" t="s">
        <v>166</v>
      </c>
      <c r="E71" s="121" t="s">
        <v>247</v>
      </c>
      <c r="F71" s="121"/>
      <c r="G71" s="103">
        <f t="shared" ref="G71:I72" si="20">G72</f>
        <v>413.85</v>
      </c>
      <c r="H71" s="103">
        <f t="shared" si="20"/>
        <v>413.85</v>
      </c>
      <c r="I71" s="103">
        <f t="shared" si="20"/>
        <v>413.85</v>
      </c>
      <c r="J71" s="100"/>
    </row>
    <row r="72" spans="1:10" ht="47.25" customHeight="1" x14ac:dyDescent="0.25">
      <c r="A72" s="95">
        <v>64</v>
      </c>
      <c r="B72" s="106" t="s">
        <v>183</v>
      </c>
      <c r="C72" s="252">
        <v>807</v>
      </c>
      <c r="D72" s="121" t="s">
        <v>166</v>
      </c>
      <c r="E72" s="121" t="s">
        <v>247</v>
      </c>
      <c r="F72" s="121" t="s">
        <v>76</v>
      </c>
      <c r="G72" s="103">
        <f t="shared" si="20"/>
        <v>413.85</v>
      </c>
      <c r="H72" s="103">
        <f t="shared" si="20"/>
        <v>413.85</v>
      </c>
      <c r="I72" s="103">
        <f t="shared" si="20"/>
        <v>413.85</v>
      </c>
      <c r="J72" s="100"/>
    </row>
    <row r="73" spans="1:10" ht="57" customHeight="1" x14ac:dyDescent="0.25">
      <c r="A73" s="95">
        <v>65</v>
      </c>
      <c r="B73" s="104" t="s">
        <v>182</v>
      </c>
      <c r="C73" s="252">
        <v>807</v>
      </c>
      <c r="D73" s="121" t="s">
        <v>166</v>
      </c>
      <c r="E73" s="121" t="s">
        <v>247</v>
      </c>
      <c r="F73" s="121" t="s">
        <v>68</v>
      </c>
      <c r="G73" s="103">
        <v>413.85</v>
      </c>
      <c r="H73" s="103">
        <v>413.85</v>
      </c>
      <c r="I73" s="103">
        <v>413.85</v>
      </c>
      <c r="J73" s="100"/>
    </row>
    <row r="74" spans="1:10" ht="105.75" customHeight="1" x14ac:dyDescent="0.25">
      <c r="A74" s="95">
        <v>66</v>
      </c>
      <c r="B74" s="102" t="s">
        <v>273</v>
      </c>
      <c r="C74" s="252">
        <v>807</v>
      </c>
      <c r="D74" s="121" t="s">
        <v>166</v>
      </c>
      <c r="E74" s="121" t="s">
        <v>248</v>
      </c>
      <c r="F74" s="121"/>
      <c r="G74" s="103">
        <f>G76</f>
        <v>5</v>
      </c>
      <c r="H74" s="103">
        <f>H76</f>
        <v>25</v>
      </c>
      <c r="I74" s="103">
        <f>I76</f>
        <v>25</v>
      </c>
      <c r="J74" s="100"/>
    </row>
    <row r="75" spans="1:10" ht="42" customHeight="1" x14ac:dyDescent="0.25">
      <c r="A75" s="95">
        <v>67</v>
      </c>
      <c r="B75" s="106" t="s">
        <v>183</v>
      </c>
      <c r="C75" s="252">
        <v>807</v>
      </c>
      <c r="D75" s="121" t="s">
        <v>166</v>
      </c>
      <c r="E75" s="121" t="s">
        <v>249</v>
      </c>
      <c r="F75" s="121" t="s">
        <v>76</v>
      </c>
      <c r="G75" s="103">
        <f>G76</f>
        <v>5</v>
      </c>
      <c r="H75" s="103">
        <f>H76</f>
        <v>25</v>
      </c>
      <c r="I75" s="103">
        <f>I76</f>
        <v>25</v>
      </c>
      <c r="J75" s="100"/>
    </row>
    <row r="76" spans="1:10" ht="63" customHeight="1" x14ac:dyDescent="0.25">
      <c r="A76" s="95">
        <v>68</v>
      </c>
      <c r="B76" s="104" t="s">
        <v>182</v>
      </c>
      <c r="C76" s="252">
        <v>807</v>
      </c>
      <c r="D76" s="121" t="s">
        <v>166</v>
      </c>
      <c r="E76" s="121" t="s">
        <v>249</v>
      </c>
      <c r="F76" s="121" t="s">
        <v>68</v>
      </c>
      <c r="G76" s="103">
        <v>5</v>
      </c>
      <c r="H76" s="103">
        <v>25</v>
      </c>
      <c r="I76" s="103">
        <v>25</v>
      </c>
      <c r="J76" s="100"/>
    </row>
    <row r="77" spans="1:10" s="241" customFormat="1" ht="105" customHeight="1" x14ac:dyDescent="0.25">
      <c r="A77" s="95">
        <v>69</v>
      </c>
      <c r="B77" s="282" t="s">
        <v>266</v>
      </c>
      <c r="C77" s="265">
        <v>807</v>
      </c>
      <c r="D77" s="264" t="s">
        <v>166</v>
      </c>
      <c r="E77" s="121" t="s">
        <v>250</v>
      </c>
      <c r="F77" s="266"/>
      <c r="G77" s="105">
        <f t="shared" ref="G77:I78" si="21">G78</f>
        <v>50.621000000000002</v>
      </c>
      <c r="H77" s="105">
        <f t="shared" si="21"/>
        <v>50.621000000000002</v>
      </c>
      <c r="I77" s="105">
        <f t="shared" si="21"/>
        <v>50.621000000000002</v>
      </c>
    </row>
    <row r="78" spans="1:10" s="241" customFormat="1" ht="39.75" customHeight="1" x14ac:dyDescent="0.25">
      <c r="A78" s="95">
        <v>70</v>
      </c>
      <c r="B78" s="242" t="s">
        <v>183</v>
      </c>
      <c r="C78" s="265">
        <v>807</v>
      </c>
      <c r="D78" s="264" t="s">
        <v>166</v>
      </c>
      <c r="E78" s="121" t="s">
        <v>250</v>
      </c>
      <c r="F78" s="264" t="s">
        <v>76</v>
      </c>
      <c r="G78" s="105">
        <f t="shared" si="21"/>
        <v>50.621000000000002</v>
      </c>
      <c r="H78" s="105">
        <f t="shared" si="21"/>
        <v>50.621000000000002</v>
      </c>
      <c r="I78" s="105">
        <f t="shared" si="21"/>
        <v>50.621000000000002</v>
      </c>
    </row>
    <row r="79" spans="1:10" s="241" customFormat="1" ht="51.75" customHeight="1" x14ac:dyDescent="0.25">
      <c r="A79" s="95">
        <v>71</v>
      </c>
      <c r="B79" s="243" t="s">
        <v>182</v>
      </c>
      <c r="C79" s="265">
        <v>807</v>
      </c>
      <c r="D79" s="264" t="s">
        <v>166</v>
      </c>
      <c r="E79" s="121" t="s">
        <v>250</v>
      </c>
      <c r="F79" s="264" t="s">
        <v>68</v>
      </c>
      <c r="G79" s="105">
        <f>50.621</f>
        <v>50.621000000000002</v>
      </c>
      <c r="H79" s="105">
        <v>50.621000000000002</v>
      </c>
      <c r="I79" s="105">
        <v>50.621000000000002</v>
      </c>
    </row>
    <row r="80" spans="1:10" s="241" customFormat="1" ht="39" customHeight="1" x14ac:dyDescent="0.25">
      <c r="A80" s="95">
        <v>72</v>
      </c>
      <c r="B80" s="104" t="s">
        <v>66</v>
      </c>
      <c r="C80" s="265">
        <v>807</v>
      </c>
      <c r="D80" s="264" t="s">
        <v>166</v>
      </c>
      <c r="E80" s="121"/>
      <c r="F80" s="264"/>
      <c r="G80" s="105">
        <f>G81</f>
        <v>20</v>
      </c>
      <c r="H80" s="105">
        <f t="shared" ref="H80:I82" si="22">H81</f>
        <v>0</v>
      </c>
      <c r="I80" s="105">
        <f t="shared" si="22"/>
        <v>0</v>
      </c>
    </row>
    <row r="81" spans="1:10" s="241" customFormat="1" ht="33" customHeight="1" x14ac:dyDescent="0.25">
      <c r="A81" s="95">
        <v>73</v>
      </c>
      <c r="B81" s="104" t="s">
        <v>74</v>
      </c>
      <c r="C81" s="265">
        <v>807</v>
      </c>
      <c r="D81" s="264" t="s">
        <v>166</v>
      </c>
      <c r="E81" s="121" t="s">
        <v>228</v>
      </c>
      <c r="F81" s="264"/>
      <c r="G81" s="105">
        <f>G82</f>
        <v>20</v>
      </c>
      <c r="H81" s="105">
        <f t="shared" si="22"/>
        <v>0</v>
      </c>
      <c r="I81" s="105">
        <f t="shared" si="22"/>
        <v>0</v>
      </c>
    </row>
    <row r="82" spans="1:10" s="241" customFormat="1" ht="30.75" customHeight="1" x14ac:dyDescent="0.25">
      <c r="A82" s="95">
        <v>74</v>
      </c>
      <c r="B82" s="104" t="s">
        <v>107</v>
      </c>
      <c r="C82" s="265">
        <v>807</v>
      </c>
      <c r="D82" s="264" t="s">
        <v>166</v>
      </c>
      <c r="E82" s="121" t="s">
        <v>283</v>
      </c>
      <c r="F82" s="264"/>
      <c r="G82" s="105">
        <f>G83</f>
        <v>20</v>
      </c>
      <c r="H82" s="105">
        <f t="shared" si="22"/>
        <v>0</v>
      </c>
      <c r="I82" s="105">
        <f t="shared" si="22"/>
        <v>0</v>
      </c>
    </row>
    <row r="83" spans="1:10" s="241" customFormat="1" ht="45.75" customHeight="1" x14ac:dyDescent="0.25">
      <c r="A83" s="95">
        <v>75</v>
      </c>
      <c r="B83" s="129" t="s">
        <v>282</v>
      </c>
      <c r="C83" s="265">
        <v>807</v>
      </c>
      <c r="D83" s="264" t="s">
        <v>166</v>
      </c>
      <c r="E83" s="121" t="s">
        <v>281</v>
      </c>
      <c r="F83" s="266"/>
      <c r="G83" s="105">
        <f t="shared" ref="G83:I84" si="23">G84</f>
        <v>20</v>
      </c>
      <c r="H83" s="105">
        <f t="shared" si="23"/>
        <v>0</v>
      </c>
      <c r="I83" s="105">
        <f t="shared" si="23"/>
        <v>0</v>
      </c>
    </row>
    <row r="84" spans="1:10" s="241" customFormat="1" ht="39.75" customHeight="1" x14ac:dyDescent="0.25">
      <c r="A84" s="95">
        <v>76</v>
      </c>
      <c r="B84" s="242" t="s">
        <v>183</v>
      </c>
      <c r="C84" s="265">
        <v>807</v>
      </c>
      <c r="D84" s="264" t="s">
        <v>166</v>
      </c>
      <c r="E84" s="121" t="s">
        <v>281</v>
      </c>
      <c r="F84" s="264" t="s">
        <v>76</v>
      </c>
      <c r="G84" s="105">
        <f t="shared" si="23"/>
        <v>20</v>
      </c>
      <c r="H84" s="105">
        <f t="shared" si="23"/>
        <v>0</v>
      </c>
      <c r="I84" s="105">
        <f t="shared" si="23"/>
        <v>0</v>
      </c>
    </row>
    <row r="85" spans="1:10" s="241" customFormat="1" ht="69" customHeight="1" x14ac:dyDescent="0.25">
      <c r="A85" s="95">
        <v>77</v>
      </c>
      <c r="B85" s="243" t="s">
        <v>182</v>
      </c>
      <c r="C85" s="265">
        <v>807</v>
      </c>
      <c r="D85" s="264" t="s">
        <v>166</v>
      </c>
      <c r="E85" s="121" t="s">
        <v>281</v>
      </c>
      <c r="F85" s="264" t="s">
        <v>68</v>
      </c>
      <c r="G85" s="105">
        <v>20</v>
      </c>
      <c r="H85" s="105">
        <v>0</v>
      </c>
      <c r="I85" s="105">
        <v>0</v>
      </c>
    </row>
    <row r="86" spans="1:10" ht="33" customHeight="1" x14ac:dyDescent="0.25">
      <c r="A86" s="95">
        <v>78</v>
      </c>
      <c r="B86" s="115" t="s">
        <v>62</v>
      </c>
      <c r="C86" s="252">
        <v>807</v>
      </c>
      <c r="D86" s="259" t="s">
        <v>156</v>
      </c>
      <c r="E86" s="259"/>
      <c r="F86" s="259"/>
      <c r="G86" s="109">
        <f>G87+G97</f>
        <v>3481.0599999999995</v>
      </c>
      <c r="H86" s="109">
        <f>H87+H97</f>
        <v>3232.5989999999997</v>
      </c>
      <c r="I86" s="109">
        <f>I87+I97</f>
        <v>3208.4110000000001</v>
      </c>
      <c r="J86" s="100"/>
    </row>
    <row r="87" spans="1:10" ht="13.5" customHeight="1" x14ac:dyDescent="0.25">
      <c r="A87" s="95">
        <v>79</v>
      </c>
      <c r="B87" s="104" t="s">
        <v>63</v>
      </c>
      <c r="C87" s="252">
        <v>807</v>
      </c>
      <c r="D87" s="121" t="s">
        <v>157</v>
      </c>
      <c r="E87" s="121"/>
      <c r="F87" s="121"/>
      <c r="G87" s="103">
        <f>G88+G93</f>
        <v>2453.3359999999998</v>
      </c>
      <c r="H87" s="103">
        <f>H88+H93</f>
        <v>2185.2999999999997</v>
      </c>
      <c r="I87" s="103">
        <f>I88+I93</f>
        <v>2185.3009999999999</v>
      </c>
      <c r="J87" s="100"/>
    </row>
    <row r="88" spans="1:10" ht="46.5" customHeight="1" x14ac:dyDescent="0.25">
      <c r="A88" s="95">
        <v>80</v>
      </c>
      <c r="B88" s="116" t="s">
        <v>114</v>
      </c>
      <c r="C88" s="252">
        <v>807</v>
      </c>
      <c r="D88" s="121" t="s">
        <v>157</v>
      </c>
      <c r="E88" s="257" t="s">
        <v>251</v>
      </c>
      <c r="F88" s="257"/>
      <c r="G88" s="103">
        <f>G89</f>
        <v>1951.809</v>
      </c>
      <c r="H88" s="103">
        <f t="shared" ref="H88:I89" si="24">H89</f>
        <v>1683.7729999999999</v>
      </c>
      <c r="I88" s="103">
        <f t="shared" si="24"/>
        <v>1683.7739999999999</v>
      </c>
      <c r="J88" s="100"/>
    </row>
    <row r="89" spans="1:10" ht="47.25" customHeight="1" x14ac:dyDescent="0.25">
      <c r="A89" s="95">
        <v>81</v>
      </c>
      <c r="B89" s="106" t="s">
        <v>3</v>
      </c>
      <c r="C89" s="252">
        <v>807</v>
      </c>
      <c r="D89" s="121" t="s">
        <v>157</v>
      </c>
      <c r="E89" s="257" t="s">
        <v>252</v>
      </c>
      <c r="F89" s="257"/>
      <c r="G89" s="103">
        <f>G90</f>
        <v>1951.809</v>
      </c>
      <c r="H89" s="103">
        <f t="shared" si="24"/>
        <v>1683.7729999999999</v>
      </c>
      <c r="I89" s="103">
        <f t="shared" si="24"/>
        <v>1683.7739999999999</v>
      </c>
      <c r="J89" s="100"/>
    </row>
    <row r="90" spans="1:10" ht="110.4" x14ac:dyDescent="0.25">
      <c r="A90" s="95">
        <v>82</v>
      </c>
      <c r="B90" s="116" t="s">
        <v>27</v>
      </c>
      <c r="C90" s="252">
        <v>807</v>
      </c>
      <c r="D90" s="121" t="s">
        <v>157</v>
      </c>
      <c r="E90" s="257" t="s">
        <v>253</v>
      </c>
      <c r="F90" s="257"/>
      <c r="G90" s="103">
        <f>G91</f>
        <v>1951.809</v>
      </c>
      <c r="H90" s="103">
        <f t="shared" ref="H90:I91" si="25">H91</f>
        <v>1683.7729999999999</v>
      </c>
      <c r="I90" s="103">
        <f t="shared" si="25"/>
        <v>1683.7739999999999</v>
      </c>
      <c r="J90" s="100"/>
    </row>
    <row r="91" spans="1:10" ht="52.5" customHeight="1" x14ac:dyDescent="0.25">
      <c r="A91" s="95">
        <v>83</v>
      </c>
      <c r="B91" s="112" t="s">
        <v>6</v>
      </c>
      <c r="C91" s="252">
        <v>807</v>
      </c>
      <c r="D91" s="121" t="s">
        <v>157</v>
      </c>
      <c r="E91" s="257" t="s">
        <v>253</v>
      </c>
      <c r="F91" s="257" t="s">
        <v>91</v>
      </c>
      <c r="G91" s="103">
        <f>G92</f>
        <v>1951.809</v>
      </c>
      <c r="H91" s="103">
        <f t="shared" si="25"/>
        <v>1683.7729999999999</v>
      </c>
      <c r="I91" s="103">
        <f t="shared" si="25"/>
        <v>1683.7739999999999</v>
      </c>
      <c r="J91" s="100"/>
    </row>
    <row r="92" spans="1:10" ht="19.5" customHeight="1" x14ac:dyDescent="0.25">
      <c r="A92" s="95">
        <v>84</v>
      </c>
      <c r="B92" s="112" t="s">
        <v>93</v>
      </c>
      <c r="C92" s="252">
        <v>807</v>
      </c>
      <c r="D92" s="121" t="s">
        <v>157</v>
      </c>
      <c r="E92" s="257" t="s">
        <v>253</v>
      </c>
      <c r="F92" s="257" t="s">
        <v>71</v>
      </c>
      <c r="G92" s="103">
        <v>1951.809</v>
      </c>
      <c r="H92" s="103">
        <f>1951.809-268.036</f>
        <v>1683.7729999999999</v>
      </c>
      <c r="I92" s="103">
        <f>1951.809-268.035</f>
        <v>1683.7739999999999</v>
      </c>
      <c r="J92" s="100"/>
    </row>
    <row r="93" spans="1:10" ht="62.25" customHeight="1" x14ac:dyDescent="0.25">
      <c r="A93" s="95">
        <v>85</v>
      </c>
      <c r="B93" s="102" t="s">
        <v>5</v>
      </c>
      <c r="C93" s="252">
        <v>807</v>
      </c>
      <c r="D93" s="121" t="s">
        <v>157</v>
      </c>
      <c r="E93" s="121" t="s">
        <v>254</v>
      </c>
      <c r="F93" s="121"/>
      <c r="G93" s="103">
        <f>G94</f>
        <v>501.52699999999999</v>
      </c>
      <c r="H93" s="103">
        <f t="shared" ref="H93:I94" si="26">H94</f>
        <v>501.52699999999999</v>
      </c>
      <c r="I93" s="103">
        <f t="shared" si="26"/>
        <v>501.52699999999999</v>
      </c>
      <c r="J93" s="100"/>
    </row>
    <row r="94" spans="1:10" ht="133.5" customHeight="1" x14ac:dyDescent="0.25">
      <c r="A94" s="95">
        <v>86</v>
      </c>
      <c r="B94" s="112" t="s">
        <v>28</v>
      </c>
      <c r="C94" s="252">
        <v>807</v>
      </c>
      <c r="D94" s="121" t="s">
        <v>157</v>
      </c>
      <c r="E94" s="121" t="s">
        <v>255</v>
      </c>
      <c r="F94" s="121"/>
      <c r="G94" s="103">
        <f>G95</f>
        <v>501.52699999999999</v>
      </c>
      <c r="H94" s="103">
        <f t="shared" si="26"/>
        <v>501.52699999999999</v>
      </c>
      <c r="I94" s="103">
        <f t="shared" si="26"/>
        <v>501.52699999999999</v>
      </c>
      <c r="J94" s="100"/>
    </row>
    <row r="95" spans="1:10" ht="51.75" customHeight="1" x14ac:dyDescent="0.25">
      <c r="A95" s="95">
        <v>87</v>
      </c>
      <c r="B95" s="112" t="s">
        <v>6</v>
      </c>
      <c r="C95" s="252">
        <v>807</v>
      </c>
      <c r="D95" s="121" t="s">
        <v>157</v>
      </c>
      <c r="E95" s="121" t="s">
        <v>255</v>
      </c>
      <c r="F95" s="267" t="s">
        <v>91</v>
      </c>
      <c r="G95" s="103">
        <f>G96</f>
        <v>501.52699999999999</v>
      </c>
      <c r="H95" s="103">
        <f t="shared" ref="H95:I95" si="27">H96</f>
        <v>501.52699999999999</v>
      </c>
      <c r="I95" s="103">
        <f t="shared" si="27"/>
        <v>501.52699999999999</v>
      </c>
      <c r="J95" s="100"/>
    </row>
    <row r="96" spans="1:10" ht="33" customHeight="1" x14ac:dyDescent="0.25">
      <c r="A96" s="95">
        <v>88</v>
      </c>
      <c r="B96" s="112" t="s">
        <v>93</v>
      </c>
      <c r="C96" s="252">
        <v>807</v>
      </c>
      <c r="D96" s="121" t="s">
        <v>157</v>
      </c>
      <c r="E96" s="121" t="s">
        <v>255</v>
      </c>
      <c r="F96" s="267" t="s">
        <v>71</v>
      </c>
      <c r="G96" s="103">
        <v>501.52699999999999</v>
      </c>
      <c r="H96" s="103">
        <v>501.52699999999999</v>
      </c>
      <c r="I96" s="103">
        <v>501.52699999999999</v>
      </c>
      <c r="J96" s="100"/>
    </row>
    <row r="97" spans="1:10" ht="51" customHeight="1" x14ac:dyDescent="0.25">
      <c r="A97" s="95">
        <v>89</v>
      </c>
      <c r="B97" s="112" t="s">
        <v>46</v>
      </c>
      <c r="C97" s="252">
        <v>807</v>
      </c>
      <c r="D97" s="121" t="s">
        <v>158</v>
      </c>
      <c r="E97" s="121"/>
      <c r="F97" s="267"/>
      <c r="G97" s="103">
        <f t="shared" ref="G97:I98" si="28">G98</f>
        <v>1027.7239999999999</v>
      </c>
      <c r="H97" s="103">
        <f t="shared" si="28"/>
        <v>1047.299</v>
      </c>
      <c r="I97" s="103">
        <f t="shared" si="28"/>
        <v>1023.11</v>
      </c>
      <c r="J97" s="100"/>
    </row>
    <row r="98" spans="1:10" ht="50.25" customHeight="1" x14ac:dyDescent="0.25">
      <c r="A98" s="95">
        <v>90</v>
      </c>
      <c r="B98" s="112" t="s">
        <v>109</v>
      </c>
      <c r="C98" s="252">
        <v>807</v>
      </c>
      <c r="D98" s="121" t="s">
        <v>158</v>
      </c>
      <c r="E98" s="121" t="s">
        <v>256</v>
      </c>
      <c r="F98" s="267"/>
      <c r="G98" s="103">
        <f t="shared" si="28"/>
        <v>1027.7239999999999</v>
      </c>
      <c r="H98" s="103">
        <f t="shared" si="28"/>
        <v>1047.299</v>
      </c>
      <c r="I98" s="103">
        <f t="shared" si="28"/>
        <v>1023.11</v>
      </c>
      <c r="J98" s="100"/>
    </row>
    <row r="99" spans="1:10" ht="105" customHeight="1" x14ac:dyDescent="0.25">
      <c r="A99" s="95">
        <v>91</v>
      </c>
      <c r="B99" s="117" t="s">
        <v>113</v>
      </c>
      <c r="C99" s="252">
        <v>807</v>
      </c>
      <c r="D99" s="121" t="s">
        <v>158</v>
      </c>
      <c r="E99" s="121" t="s">
        <v>257</v>
      </c>
      <c r="F99" s="267"/>
      <c r="G99" s="103">
        <f>G100+G102</f>
        <v>1027.7239999999999</v>
      </c>
      <c r="H99" s="103">
        <f t="shared" ref="H99:I99" si="29">H100+H102</f>
        <v>1047.299</v>
      </c>
      <c r="I99" s="103">
        <f t="shared" si="29"/>
        <v>1023.11</v>
      </c>
      <c r="J99" s="100"/>
    </row>
    <row r="100" spans="1:10" ht="95.25" customHeight="1" x14ac:dyDescent="0.25">
      <c r="A100" s="95">
        <v>92</v>
      </c>
      <c r="B100" s="112" t="s">
        <v>110</v>
      </c>
      <c r="C100" s="252">
        <v>807</v>
      </c>
      <c r="D100" s="121" t="s">
        <v>158</v>
      </c>
      <c r="E100" s="121" t="s">
        <v>257</v>
      </c>
      <c r="F100" s="267" t="s">
        <v>75</v>
      </c>
      <c r="G100" s="103">
        <f>G101</f>
        <v>933.20299999999997</v>
      </c>
      <c r="H100" s="103">
        <f t="shared" ref="H100:I100" si="30">H101</f>
        <v>952.77800000000002</v>
      </c>
      <c r="I100" s="103">
        <f t="shared" si="30"/>
        <v>928.58900000000006</v>
      </c>
      <c r="J100" s="100"/>
    </row>
    <row r="101" spans="1:10" ht="33" customHeight="1" x14ac:dyDescent="0.25">
      <c r="A101" s="95">
        <v>93</v>
      </c>
      <c r="B101" s="118" t="s">
        <v>111</v>
      </c>
      <c r="C101" s="252">
        <v>807</v>
      </c>
      <c r="D101" s="121" t="s">
        <v>158</v>
      </c>
      <c r="E101" s="121" t="s">
        <v>257</v>
      </c>
      <c r="F101" s="267" t="s">
        <v>49</v>
      </c>
      <c r="G101" s="103">
        <f>81.708+851.495</f>
        <v>933.20299999999997</v>
      </c>
      <c r="H101" s="103">
        <v>952.77800000000002</v>
      </c>
      <c r="I101" s="103">
        <v>928.58900000000006</v>
      </c>
      <c r="J101" s="100"/>
    </row>
    <row r="102" spans="1:10" ht="33" customHeight="1" x14ac:dyDescent="0.25">
      <c r="A102" s="95">
        <v>94</v>
      </c>
      <c r="B102" s="106" t="s">
        <v>183</v>
      </c>
      <c r="C102" s="252">
        <v>807</v>
      </c>
      <c r="D102" s="121" t="s">
        <v>158</v>
      </c>
      <c r="E102" s="121" t="s">
        <v>257</v>
      </c>
      <c r="F102" s="267" t="s">
        <v>76</v>
      </c>
      <c r="G102" s="103">
        <f>G103</f>
        <v>94.521000000000001</v>
      </c>
      <c r="H102" s="103">
        <f t="shared" ref="H102:I102" si="31">H103</f>
        <v>94.521000000000001</v>
      </c>
      <c r="I102" s="103">
        <f t="shared" si="31"/>
        <v>94.521000000000001</v>
      </c>
      <c r="J102" s="100"/>
    </row>
    <row r="103" spans="1:10" ht="47.25" customHeight="1" x14ac:dyDescent="0.25">
      <c r="A103" s="95">
        <v>95</v>
      </c>
      <c r="B103" s="106" t="s">
        <v>182</v>
      </c>
      <c r="C103" s="252">
        <v>807</v>
      </c>
      <c r="D103" s="121" t="s">
        <v>158</v>
      </c>
      <c r="E103" s="121" t="s">
        <v>257</v>
      </c>
      <c r="F103" s="267" t="s">
        <v>68</v>
      </c>
      <c r="G103" s="103">
        <v>94.521000000000001</v>
      </c>
      <c r="H103" s="103">
        <v>94.521000000000001</v>
      </c>
      <c r="I103" s="103">
        <v>94.521000000000001</v>
      </c>
      <c r="J103" s="100"/>
    </row>
    <row r="104" spans="1:10" ht="21" customHeight="1" x14ac:dyDescent="0.25">
      <c r="A104" s="95">
        <v>96</v>
      </c>
      <c r="B104" s="115" t="s">
        <v>98</v>
      </c>
      <c r="C104" s="252">
        <v>807</v>
      </c>
      <c r="D104" s="259" t="s">
        <v>159</v>
      </c>
      <c r="E104" s="259"/>
      <c r="F104" s="259"/>
      <c r="G104" s="109">
        <f>G108</f>
        <v>269.46800000000002</v>
      </c>
      <c r="H104" s="109">
        <f>H108</f>
        <v>212.03399999999999</v>
      </c>
      <c r="I104" s="109">
        <f>I108</f>
        <v>212.03399999999999</v>
      </c>
      <c r="J104" s="119"/>
    </row>
    <row r="105" spans="1:10" ht="18" customHeight="1" x14ac:dyDescent="0.25">
      <c r="A105" s="95">
        <v>97</v>
      </c>
      <c r="B105" s="102" t="s">
        <v>99</v>
      </c>
      <c r="C105" s="252">
        <v>807</v>
      </c>
      <c r="D105" s="121" t="s">
        <v>160</v>
      </c>
      <c r="E105" s="121"/>
      <c r="F105" s="121"/>
      <c r="G105" s="103">
        <f>G104</f>
        <v>269.46800000000002</v>
      </c>
      <c r="H105" s="103">
        <f>H104</f>
        <v>212.03399999999999</v>
      </c>
      <c r="I105" s="103">
        <f>I104</f>
        <v>212.03399999999999</v>
      </c>
      <c r="J105" s="100"/>
    </row>
    <row r="106" spans="1:10" ht="63" customHeight="1" x14ac:dyDescent="0.25">
      <c r="A106" s="95">
        <v>98</v>
      </c>
      <c r="B106" s="102" t="s">
        <v>29</v>
      </c>
      <c r="C106" s="252">
        <v>807</v>
      </c>
      <c r="D106" s="121" t="s">
        <v>160</v>
      </c>
      <c r="E106" s="121" t="s">
        <v>258</v>
      </c>
      <c r="F106" s="121"/>
      <c r="G106" s="103">
        <f>G108</f>
        <v>269.46800000000002</v>
      </c>
      <c r="H106" s="103">
        <f>H108</f>
        <v>212.03399999999999</v>
      </c>
      <c r="I106" s="103">
        <f>I108</f>
        <v>212.03399999999999</v>
      </c>
      <c r="J106" s="100"/>
    </row>
    <row r="107" spans="1:10" ht="93.75" customHeight="1" x14ac:dyDescent="0.25">
      <c r="A107" s="95">
        <v>99</v>
      </c>
      <c r="B107" s="112" t="s">
        <v>30</v>
      </c>
      <c r="C107" s="252">
        <v>807</v>
      </c>
      <c r="D107" s="121" t="s">
        <v>160</v>
      </c>
      <c r="E107" s="121" t="s">
        <v>259</v>
      </c>
      <c r="F107" s="121"/>
      <c r="G107" s="103">
        <f>G108</f>
        <v>269.46800000000002</v>
      </c>
      <c r="H107" s="103">
        <f t="shared" ref="H107:I107" si="32">H108</f>
        <v>212.03399999999999</v>
      </c>
      <c r="I107" s="103">
        <f t="shared" si="32"/>
        <v>212.03399999999999</v>
      </c>
      <c r="J107" s="100"/>
    </row>
    <row r="108" spans="1:10" ht="45.75" customHeight="1" x14ac:dyDescent="0.25">
      <c r="A108" s="95">
        <v>100</v>
      </c>
      <c r="B108" s="112" t="s">
        <v>6</v>
      </c>
      <c r="C108" s="252">
        <v>807</v>
      </c>
      <c r="D108" s="121" t="s">
        <v>160</v>
      </c>
      <c r="E108" s="121" t="s">
        <v>259</v>
      </c>
      <c r="F108" s="121" t="s">
        <v>91</v>
      </c>
      <c r="G108" s="103">
        <f>G109</f>
        <v>269.46800000000002</v>
      </c>
      <c r="H108" s="103">
        <f t="shared" ref="H108:I108" si="33">H109</f>
        <v>212.03399999999999</v>
      </c>
      <c r="I108" s="103">
        <f t="shared" si="33"/>
        <v>212.03399999999999</v>
      </c>
      <c r="J108" s="100"/>
    </row>
    <row r="109" spans="1:10" ht="27" customHeight="1" x14ac:dyDescent="0.25">
      <c r="A109" s="95">
        <v>101</v>
      </c>
      <c r="B109" s="112" t="s">
        <v>93</v>
      </c>
      <c r="C109" s="252">
        <v>807</v>
      </c>
      <c r="D109" s="121" t="s">
        <v>160</v>
      </c>
      <c r="E109" s="121" t="s">
        <v>259</v>
      </c>
      <c r="F109" s="267" t="s">
        <v>71</v>
      </c>
      <c r="G109" s="103">
        <v>269.46800000000002</v>
      </c>
      <c r="H109" s="103">
        <v>212.03399999999999</v>
      </c>
      <c r="I109" s="103">
        <v>212.03399999999999</v>
      </c>
      <c r="J109" s="100"/>
    </row>
    <row r="110" spans="1:10" ht="33" customHeight="1" x14ac:dyDescent="0.25">
      <c r="A110" s="95">
        <v>102</v>
      </c>
      <c r="B110" s="120" t="s">
        <v>8</v>
      </c>
      <c r="C110" s="120"/>
      <c r="D110" s="121"/>
      <c r="E110" s="121"/>
      <c r="F110" s="121"/>
      <c r="G110" s="103"/>
      <c r="H110" s="103">
        <v>224.18700000000001</v>
      </c>
      <c r="I110" s="103">
        <v>448.375</v>
      </c>
      <c r="J110" s="100"/>
    </row>
    <row r="111" spans="1:10" ht="19.5" customHeight="1" x14ac:dyDescent="0.25">
      <c r="A111" s="364"/>
      <c r="B111" s="364"/>
      <c r="C111" s="364"/>
      <c r="D111" s="364"/>
      <c r="E111" s="364"/>
      <c r="F111" s="364"/>
      <c r="G111" s="122">
        <f>G10+G44+G53+G60+G67+G86+G104+G110</f>
        <v>9081.4169999999995</v>
      </c>
      <c r="H111" s="122">
        <f>H10+H44+H53+H60+H67+H86+H104+H110</f>
        <v>8969.1419999999998</v>
      </c>
      <c r="I111" s="122">
        <f>I10+I44+I53+I60+I67+I86+I104+I110</f>
        <v>8969.1419999999998</v>
      </c>
      <c r="J111" s="100"/>
    </row>
    <row r="112" spans="1:10" ht="33" customHeight="1" x14ac:dyDescent="0.25">
      <c r="H112" s="123"/>
      <c r="I112" s="123"/>
      <c r="J112" s="100"/>
    </row>
    <row r="113" spans="10:10" ht="33" customHeight="1" x14ac:dyDescent="0.25">
      <c r="J113" s="100"/>
    </row>
    <row r="114" spans="10:10" ht="33" customHeight="1" x14ac:dyDescent="0.25">
      <c r="J114" s="100"/>
    </row>
    <row r="115" spans="10:10" ht="33" customHeight="1" x14ac:dyDescent="0.25">
      <c r="J115" s="100"/>
    </row>
  </sheetData>
  <mergeCells count="5">
    <mergeCell ref="A111:F111"/>
    <mergeCell ref="E1:I1"/>
    <mergeCell ref="D2:I2"/>
    <mergeCell ref="B3:I3"/>
    <mergeCell ref="B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2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7"/>
  <sheetViews>
    <sheetView view="pageBreakPreview" topLeftCell="A19" zoomScaleSheetLayoutView="100" workbookViewId="0">
      <selection activeCell="E28" sqref="E28"/>
    </sheetView>
  </sheetViews>
  <sheetFormatPr defaultColWidth="9.109375" defaultRowHeight="13.2" x14ac:dyDescent="0.25"/>
  <cols>
    <col min="1" max="1" width="6" style="33" customWidth="1"/>
    <col min="2" max="2" width="55.6640625" style="33" customWidth="1"/>
    <col min="3" max="3" width="9.109375" style="33" customWidth="1"/>
    <col min="4" max="4" width="13.6640625" style="268" customWidth="1"/>
    <col min="5" max="5" width="9.109375" style="236" customWidth="1"/>
    <col min="6" max="6" width="9.109375" style="33" customWidth="1"/>
    <col min="7" max="7" width="11" style="33" bestFit="1" customWidth="1"/>
    <col min="8" max="16384" width="9.109375" style="33"/>
  </cols>
  <sheetData>
    <row r="2" spans="1:9" x14ac:dyDescent="0.25">
      <c r="A2" s="367" t="s">
        <v>267</v>
      </c>
      <c r="B2" s="367"/>
      <c r="C2" s="367"/>
      <c r="D2" s="367"/>
      <c r="E2" s="367"/>
      <c r="F2" s="367"/>
      <c r="G2" s="367"/>
    </row>
    <row r="3" spans="1:9" x14ac:dyDescent="0.25">
      <c r="A3" s="11"/>
      <c r="B3" s="11"/>
      <c r="C3" s="367" t="s">
        <v>295</v>
      </c>
      <c r="D3" s="367"/>
      <c r="E3" s="367"/>
      <c r="F3" s="367"/>
      <c r="G3" s="367"/>
      <c r="H3" s="367"/>
    </row>
    <row r="4" spans="1:9" x14ac:dyDescent="0.25">
      <c r="A4" s="367" t="s">
        <v>297</v>
      </c>
      <c r="B4" s="367"/>
      <c r="C4" s="367"/>
      <c r="D4" s="367"/>
      <c r="E4" s="367"/>
      <c r="F4" s="367"/>
      <c r="G4" s="367"/>
      <c r="H4" s="367"/>
    </row>
    <row r="5" spans="1:9" ht="60" customHeight="1" x14ac:dyDescent="0.25">
      <c r="A5" s="368" t="s">
        <v>305</v>
      </c>
      <c r="B5" s="368"/>
      <c r="C5" s="368"/>
      <c r="D5" s="368"/>
      <c r="E5" s="368"/>
      <c r="F5" s="368"/>
      <c r="G5" s="368"/>
      <c r="H5" s="368"/>
    </row>
    <row r="7" spans="1:9" ht="13.8" thickBot="1" x14ac:dyDescent="0.3">
      <c r="G7" s="235" t="s">
        <v>100</v>
      </c>
    </row>
    <row r="8" spans="1:9" ht="42" customHeight="1" thickBot="1" x14ac:dyDescent="0.3">
      <c r="A8" s="1" t="s">
        <v>52</v>
      </c>
      <c r="B8" s="2" t="s">
        <v>101</v>
      </c>
      <c r="C8" s="1" t="s">
        <v>77</v>
      </c>
      <c r="D8" s="269" t="s">
        <v>78</v>
      </c>
      <c r="E8" s="201" t="s">
        <v>79</v>
      </c>
      <c r="F8" s="3" t="s">
        <v>155</v>
      </c>
      <c r="G8" s="50" t="s">
        <v>22</v>
      </c>
      <c r="H8" s="50" t="s">
        <v>226</v>
      </c>
      <c r="I8" s="50" t="s">
        <v>291</v>
      </c>
    </row>
    <row r="9" spans="1:9" ht="13.5" thickBot="1" x14ac:dyDescent="0.25">
      <c r="A9" s="4">
        <v>1</v>
      </c>
      <c r="B9" s="5">
        <v>2</v>
      </c>
      <c r="C9" s="6" t="s">
        <v>102</v>
      </c>
      <c r="D9" s="270" t="s">
        <v>103</v>
      </c>
      <c r="E9" s="200" t="s">
        <v>104</v>
      </c>
      <c r="F9" s="6" t="s">
        <v>105</v>
      </c>
      <c r="G9" s="6" t="s">
        <v>175</v>
      </c>
      <c r="H9" s="6" t="s">
        <v>176</v>
      </c>
      <c r="I9" s="6" t="s">
        <v>177</v>
      </c>
    </row>
    <row r="10" spans="1:9" x14ac:dyDescent="0.25">
      <c r="A10" s="305"/>
      <c r="B10" s="309" t="s">
        <v>285</v>
      </c>
      <c r="C10" s="306"/>
      <c r="D10" s="307"/>
      <c r="E10" s="308"/>
      <c r="F10" s="306"/>
      <c r="G10" s="310">
        <f>G11+G34+G40</f>
        <v>4309.9989999999998</v>
      </c>
      <c r="H10" s="310">
        <f>H11+H34+H40</f>
        <v>4024.1039999999998</v>
      </c>
      <c r="I10" s="310">
        <f>I11+I34+I40</f>
        <v>3999.9160000000002</v>
      </c>
    </row>
    <row r="11" spans="1:9" ht="30.75" customHeight="1" x14ac:dyDescent="0.25">
      <c r="A11" s="45">
        <v>1</v>
      </c>
      <c r="B11" s="297" t="s">
        <v>32</v>
      </c>
      <c r="C11" s="298">
        <v>807</v>
      </c>
      <c r="D11" s="299" t="s">
        <v>251</v>
      </c>
      <c r="E11" s="300"/>
      <c r="F11" s="301"/>
      <c r="G11" s="20">
        <f>G12+G18+G24</f>
        <v>3481.0599999999995</v>
      </c>
      <c r="H11" s="20">
        <f>H12+H18+H24</f>
        <v>3232.5989999999997</v>
      </c>
      <c r="I11" s="20">
        <f>I12+I18+I24</f>
        <v>3208.4110000000001</v>
      </c>
    </row>
    <row r="12" spans="1:9" ht="29.25" customHeight="1" x14ac:dyDescent="0.25">
      <c r="A12" s="45">
        <v>2</v>
      </c>
      <c r="B12" s="16" t="s">
        <v>3</v>
      </c>
      <c r="C12" s="23">
        <v>807</v>
      </c>
      <c r="D12" s="271" t="s">
        <v>252</v>
      </c>
      <c r="E12" s="203"/>
      <c r="F12" s="17"/>
      <c r="G12" s="14">
        <f>G17</f>
        <v>1951.809</v>
      </c>
      <c r="H12" s="14">
        <f t="shared" ref="H12:I12" si="0">H17</f>
        <v>1683.7729999999999</v>
      </c>
      <c r="I12" s="14">
        <f t="shared" si="0"/>
        <v>1683.7739999999999</v>
      </c>
    </row>
    <row r="13" spans="1:9" ht="66" x14ac:dyDescent="0.25">
      <c r="A13" s="45">
        <v>3</v>
      </c>
      <c r="B13" s="15" t="s">
        <v>27</v>
      </c>
      <c r="C13" s="23">
        <v>807</v>
      </c>
      <c r="D13" s="271" t="s">
        <v>253</v>
      </c>
      <c r="E13" s="203"/>
      <c r="F13" s="17"/>
      <c r="G13" s="14">
        <v>1951.809</v>
      </c>
      <c r="H13" s="14">
        <v>1683.7729999999999</v>
      </c>
      <c r="I13" s="14">
        <v>1683.7739999999999</v>
      </c>
    </row>
    <row r="14" spans="1:9" ht="26.4" x14ac:dyDescent="0.25">
      <c r="A14" s="45">
        <v>4</v>
      </c>
      <c r="B14" s="15" t="s">
        <v>92</v>
      </c>
      <c r="C14" s="23">
        <v>807</v>
      </c>
      <c r="D14" s="271" t="s">
        <v>253</v>
      </c>
      <c r="E14" s="204" t="s">
        <v>91</v>
      </c>
      <c r="F14" s="18"/>
      <c r="G14" s="14">
        <f>G13</f>
        <v>1951.809</v>
      </c>
      <c r="H14" s="14">
        <f t="shared" ref="H14:I15" si="1">H13</f>
        <v>1683.7729999999999</v>
      </c>
      <c r="I14" s="14">
        <f t="shared" si="1"/>
        <v>1683.7739999999999</v>
      </c>
    </row>
    <row r="15" spans="1:9" x14ac:dyDescent="0.25">
      <c r="A15" s="45">
        <v>5</v>
      </c>
      <c r="B15" s="15" t="s">
        <v>93</v>
      </c>
      <c r="C15" s="23">
        <v>807</v>
      </c>
      <c r="D15" s="271" t="s">
        <v>253</v>
      </c>
      <c r="E15" s="204" t="s">
        <v>71</v>
      </c>
      <c r="F15" s="18"/>
      <c r="G15" s="14">
        <f>G14</f>
        <v>1951.809</v>
      </c>
      <c r="H15" s="14">
        <f t="shared" si="1"/>
        <v>1683.7729999999999</v>
      </c>
      <c r="I15" s="14">
        <f t="shared" si="1"/>
        <v>1683.7739999999999</v>
      </c>
    </row>
    <row r="16" spans="1:9" x14ac:dyDescent="0.25">
      <c r="A16" s="45">
        <v>6</v>
      </c>
      <c r="B16" s="16" t="s">
        <v>62</v>
      </c>
      <c r="C16" s="23">
        <v>807</v>
      </c>
      <c r="D16" s="271" t="s">
        <v>253</v>
      </c>
      <c r="E16" s="204" t="s">
        <v>71</v>
      </c>
      <c r="F16" s="17" t="s">
        <v>156</v>
      </c>
      <c r="G16" s="14">
        <f t="shared" ref="G16:G17" si="2">G15</f>
        <v>1951.809</v>
      </c>
      <c r="H16" s="14">
        <f t="shared" ref="H16:I16" si="3">H15</f>
        <v>1683.7729999999999</v>
      </c>
      <c r="I16" s="14">
        <f t="shared" si="3"/>
        <v>1683.7739999999999</v>
      </c>
    </row>
    <row r="17" spans="1:9" x14ac:dyDescent="0.25">
      <c r="A17" s="45">
        <v>7</v>
      </c>
      <c r="B17" s="21" t="s">
        <v>63</v>
      </c>
      <c r="C17" s="23">
        <v>807</v>
      </c>
      <c r="D17" s="271" t="s">
        <v>253</v>
      </c>
      <c r="E17" s="204" t="s">
        <v>71</v>
      </c>
      <c r="F17" s="17" t="s">
        <v>157</v>
      </c>
      <c r="G17" s="14">
        <f t="shared" si="2"/>
        <v>1951.809</v>
      </c>
      <c r="H17" s="14">
        <f t="shared" ref="H17:I17" si="4">H16</f>
        <v>1683.7729999999999</v>
      </c>
      <c r="I17" s="14">
        <f t="shared" si="4"/>
        <v>1683.7739999999999</v>
      </c>
    </row>
    <row r="18" spans="1:9" ht="36.75" customHeight="1" x14ac:dyDescent="0.25">
      <c r="A18" s="45">
        <v>8</v>
      </c>
      <c r="B18" s="22" t="s">
        <v>5</v>
      </c>
      <c r="C18" s="23">
        <v>807</v>
      </c>
      <c r="D18" s="272" t="s">
        <v>254</v>
      </c>
      <c r="E18" s="202"/>
      <c r="F18" s="13"/>
      <c r="G18" s="14">
        <f>G19</f>
        <v>501.52699999999999</v>
      </c>
      <c r="H18" s="14">
        <f t="shared" ref="H18:I18" si="5">H19</f>
        <v>501.52699999999999</v>
      </c>
      <c r="I18" s="14">
        <f t="shared" si="5"/>
        <v>501.52699999999999</v>
      </c>
    </row>
    <row r="19" spans="1:9" ht="79.2" x14ac:dyDescent="0.25">
      <c r="A19" s="45">
        <v>9</v>
      </c>
      <c r="B19" s="15" t="s">
        <v>28</v>
      </c>
      <c r="C19" s="23">
        <v>807</v>
      </c>
      <c r="D19" s="272" t="s">
        <v>255</v>
      </c>
      <c r="E19" s="202"/>
      <c r="F19" s="13"/>
      <c r="G19" s="14">
        <f>G20</f>
        <v>501.52699999999999</v>
      </c>
      <c r="H19" s="14">
        <f t="shared" ref="H19:I20" si="6">H20</f>
        <v>501.52699999999999</v>
      </c>
      <c r="I19" s="14">
        <f t="shared" si="6"/>
        <v>501.52699999999999</v>
      </c>
    </row>
    <row r="20" spans="1:9" ht="26.4" x14ac:dyDescent="0.25">
      <c r="A20" s="45">
        <v>10</v>
      </c>
      <c r="B20" s="15" t="s">
        <v>6</v>
      </c>
      <c r="C20" s="23">
        <v>807</v>
      </c>
      <c r="D20" s="272" t="s">
        <v>255</v>
      </c>
      <c r="E20" s="202" t="s">
        <v>91</v>
      </c>
      <c r="F20" s="19"/>
      <c r="G20" s="14">
        <f>G21</f>
        <v>501.52699999999999</v>
      </c>
      <c r="H20" s="14">
        <f t="shared" si="6"/>
        <v>501.52699999999999</v>
      </c>
      <c r="I20" s="14">
        <f t="shared" si="6"/>
        <v>501.52699999999999</v>
      </c>
    </row>
    <row r="21" spans="1:9" x14ac:dyDescent="0.25">
      <c r="A21" s="45">
        <v>11</v>
      </c>
      <c r="B21" s="15" t="s">
        <v>93</v>
      </c>
      <c r="C21" s="23">
        <v>807</v>
      </c>
      <c r="D21" s="272" t="s">
        <v>255</v>
      </c>
      <c r="E21" s="202" t="s">
        <v>71</v>
      </c>
      <c r="F21" s="19"/>
      <c r="G21" s="14">
        <v>501.52699999999999</v>
      </c>
      <c r="H21" s="14">
        <v>501.52699999999999</v>
      </c>
      <c r="I21" s="14">
        <v>501.52699999999999</v>
      </c>
    </row>
    <row r="22" spans="1:9" x14ac:dyDescent="0.25">
      <c r="A22" s="45">
        <v>12</v>
      </c>
      <c r="B22" s="16" t="s">
        <v>62</v>
      </c>
      <c r="C22" s="23">
        <v>807</v>
      </c>
      <c r="D22" s="272" t="s">
        <v>255</v>
      </c>
      <c r="E22" s="202" t="s">
        <v>71</v>
      </c>
      <c r="F22" s="17" t="s">
        <v>156</v>
      </c>
      <c r="G22" s="14">
        <f>G20</f>
        <v>501.52699999999999</v>
      </c>
      <c r="H22" s="14">
        <f>H20</f>
        <v>501.52699999999999</v>
      </c>
      <c r="I22" s="14">
        <f>I20</f>
        <v>501.52699999999999</v>
      </c>
    </row>
    <row r="23" spans="1:9" x14ac:dyDescent="0.25">
      <c r="A23" s="45">
        <v>13</v>
      </c>
      <c r="B23" s="21" t="s">
        <v>7</v>
      </c>
      <c r="C23" s="23">
        <v>807</v>
      </c>
      <c r="D23" s="272" t="s">
        <v>255</v>
      </c>
      <c r="E23" s="202" t="s">
        <v>71</v>
      </c>
      <c r="F23" s="17" t="s">
        <v>157</v>
      </c>
      <c r="G23" s="14">
        <f>G22</f>
        <v>501.52699999999999</v>
      </c>
      <c r="H23" s="14">
        <f>H22</f>
        <v>501.52699999999999</v>
      </c>
      <c r="I23" s="14">
        <f>I22</f>
        <v>501.52699999999999</v>
      </c>
    </row>
    <row r="24" spans="1:9" ht="26.4" x14ac:dyDescent="0.25">
      <c r="A24" s="45">
        <v>14</v>
      </c>
      <c r="B24" s="41" t="s">
        <v>109</v>
      </c>
      <c r="C24" s="23">
        <v>807</v>
      </c>
      <c r="D24" s="272" t="s">
        <v>256</v>
      </c>
      <c r="E24" s="202"/>
      <c r="F24" s="13"/>
      <c r="G24" s="14">
        <f>G25</f>
        <v>1027.7239999999999</v>
      </c>
      <c r="H24" s="14">
        <f t="shared" ref="H24:I24" si="7">H25</f>
        <v>1047.299</v>
      </c>
      <c r="I24" s="14">
        <f t="shared" si="7"/>
        <v>1023.11</v>
      </c>
    </row>
    <row r="25" spans="1:9" ht="66" x14ac:dyDescent="0.25">
      <c r="A25" s="45">
        <v>15</v>
      </c>
      <c r="B25" s="85" t="s">
        <v>113</v>
      </c>
      <c r="C25" s="23">
        <v>807</v>
      </c>
      <c r="D25" s="272" t="s">
        <v>257</v>
      </c>
      <c r="E25" s="202"/>
      <c r="F25" s="13"/>
      <c r="G25" s="14">
        <f>G26+G30</f>
        <v>1027.7239999999999</v>
      </c>
      <c r="H25" s="14">
        <f t="shared" ref="H25:I25" si="8">H26+H30</f>
        <v>1047.299</v>
      </c>
      <c r="I25" s="14">
        <f t="shared" si="8"/>
        <v>1023.11</v>
      </c>
    </row>
    <row r="26" spans="1:9" ht="52.8" x14ac:dyDescent="0.25">
      <c r="A26" s="45">
        <v>16</v>
      </c>
      <c r="B26" s="41" t="s">
        <v>110</v>
      </c>
      <c r="C26" s="23">
        <v>807</v>
      </c>
      <c r="D26" s="272" t="s">
        <v>257</v>
      </c>
      <c r="E26" s="202" t="s">
        <v>75</v>
      </c>
      <c r="F26" s="19"/>
      <c r="G26" s="14">
        <f>G27</f>
        <v>933.20299999999997</v>
      </c>
      <c r="H26" s="14">
        <f t="shared" ref="H26:I28" si="9">H27</f>
        <v>952.77800000000002</v>
      </c>
      <c r="I26" s="14">
        <f t="shared" si="9"/>
        <v>928.58900000000006</v>
      </c>
    </row>
    <row r="27" spans="1:9" x14ac:dyDescent="0.25">
      <c r="A27" s="45">
        <v>17</v>
      </c>
      <c r="B27" s="86" t="s">
        <v>111</v>
      </c>
      <c r="C27" s="23">
        <v>807</v>
      </c>
      <c r="D27" s="272" t="s">
        <v>257</v>
      </c>
      <c r="E27" s="202" t="s">
        <v>49</v>
      </c>
      <c r="F27" s="19"/>
      <c r="G27" s="14">
        <f>G28</f>
        <v>933.20299999999997</v>
      </c>
      <c r="H27" s="14">
        <f t="shared" si="9"/>
        <v>952.77800000000002</v>
      </c>
      <c r="I27" s="14">
        <f t="shared" si="9"/>
        <v>928.58900000000006</v>
      </c>
    </row>
    <row r="28" spans="1:9" x14ac:dyDescent="0.25">
      <c r="A28" s="45">
        <v>18</v>
      </c>
      <c r="B28" s="16" t="s">
        <v>62</v>
      </c>
      <c r="C28" s="23">
        <v>807</v>
      </c>
      <c r="D28" s="272" t="s">
        <v>257</v>
      </c>
      <c r="E28" s="202" t="s">
        <v>49</v>
      </c>
      <c r="F28" s="17" t="s">
        <v>156</v>
      </c>
      <c r="G28" s="14">
        <f>G29</f>
        <v>933.20299999999997</v>
      </c>
      <c r="H28" s="14">
        <f t="shared" si="9"/>
        <v>952.77800000000002</v>
      </c>
      <c r="I28" s="14">
        <f t="shared" si="9"/>
        <v>928.58900000000006</v>
      </c>
    </row>
    <row r="29" spans="1:9" ht="26.4" x14ac:dyDescent="0.25">
      <c r="A29" s="45">
        <v>19</v>
      </c>
      <c r="B29" s="21" t="s">
        <v>46</v>
      </c>
      <c r="C29" s="23">
        <v>807</v>
      </c>
      <c r="D29" s="272" t="s">
        <v>257</v>
      </c>
      <c r="E29" s="202" t="s">
        <v>49</v>
      </c>
      <c r="F29" s="17" t="s">
        <v>158</v>
      </c>
      <c r="G29" s="14">
        <f>81.708+851.495</f>
        <v>933.20299999999997</v>
      </c>
      <c r="H29" s="14">
        <v>952.77800000000002</v>
      </c>
      <c r="I29" s="14">
        <v>928.58900000000006</v>
      </c>
    </row>
    <row r="30" spans="1:9" ht="26.4" x14ac:dyDescent="0.25">
      <c r="A30" s="45">
        <v>20</v>
      </c>
      <c r="B30" s="42" t="s">
        <v>183</v>
      </c>
      <c r="C30" s="23">
        <v>807</v>
      </c>
      <c r="D30" s="272" t="s">
        <v>257</v>
      </c>
      <c r="E30" s="202" t="s">
        <v>76</v>
      </c>
      <c r="F30" s="19"/>
      <c r="G30" s="14">
        <f>G31</f>
        <v>94.521000000000001</v>
      </c>
      <c r="H30" s="14">
        <f t="shared" ref="H30:I31" si="10">H31</f>
        <v>94.521000000000001</v>
      </c>
      <c r="I30" s="14">
        <f t="shared" si="10"/>
        <v>94.521000000000001</v>
      </c>
    </row>
    <row r="31" spans="1:9" ht="26.4" x14ac:dyDescent="0.25">
      <c r="A31" s="45">
        <v>21</v>
      </c>
      <c r="B31" s="42" t="s">
        <v>182</v>
      </c>
      <c r="C31" s="23">
        <v>807</v>
      </c>
      <c r="D31" s="272" t="s">
        <v>257</v>
      </c>
      <c r="E31" s="202" t="s">
        <v>112</v>
      </c>
      <c r="F31" s="19"/>
      <c r="G31" s="14">
        <f>G32</f>
        <v>94.521000000000001</v>
      </c>
      <c r="H31" s="14">
        <f t="shared" si="10"/>
        <v>94.521000000000001</v>
      </c>
      <c r="I31" s="14">
        <f t="shared" si="10"/>
        <v>94.521000000000001</v>
      </c>
    </row>
    <row r="32" spans="1:9" x14ac:dyDescent="0.25">
      <c r="A32" s="45">
        <v>22</v>
      </c>
      <c r="B32" s="16" t="s">
        <v>62</v>
      </c>
      <c r="C32" s="23">
        <v>807</v>
      </c>
      <c r="D32" s="272" t="s">
        <v>257</v>
      </c>
      <c r="E32" s="202" t="s">
        <v>112</v>
      </c>
      <c r="F32" s="17" t="s">
        <v>156</v>
      </c>
      <c r="G32" s="14">
        <f>G33</f>
        <v>94.521000000000001</v>
      </c>
      <c r="H32" s="14">
        <f t="shared" ref="H32:I32" si="11">H33</f>
        <v>94.521000000000001</v>
      </c>
      <c r="I32" s="14">
        <f t="shared" si="11"/>
        <v>94.521000000000001</v>
      </c>
    </row>
    <row r="33" spans="1:9" ht="26.4" x14ac:dyDescent="0.25">
      <c r="A33" s="45">
        <v>23</v>
      </c>
      <c r="B33" s="21" t="s">
        <v>46</v>
      </c>
      <c r="C33" s="23">
        <v>807</v>
      </c>
      <c r="D33" s="272" t="s">
        <v>257</v>
      </c>
      <c r="E33" s="202" t="s">
        <v>112</v>
      </c>
      <c r="F33" s="17" t="s">
        <v>158</v>
      </c>
      <c r="G33" s="14">
        <v>94.521000000000001</v>
      </c>
      <c r="H33" s="14">
        <v>94.521000000000001</v>
      </c>
      <c r="I33" s="14">
        <v>94.521000000000001</v>
      </c>
    </row>
    <row r="34" spans="1:9" ht="39.6" x14ac:dyDescent="0.25">
      <c r="A34" s="45">
        <v>24</v>
      </c>
      <c r="B34" s="302" t="s">
        <v>29</v>
      </c>
      <c r="C34" s="298">
        <v>807</v>
      </c>
      <c r="D34" s="303" t="s">
        <v>258</v>
      </c>
      <c r="E34" s="210"/>
      <c r="F34" s="19"/>
      <c r="G34" s="20">
        <f>G35</f>
        <v>269.46800000000002</v>
      </c>
      <c r="H34" s="20">
        <f t="shared" ref="H34:I38" si="12">H35</f>
        <v>212.03399999999999</v>
      </c>
      <c r="I34" s="20">
        <f t="shared" si="12"/>
        <v>212.03399999999999</v>
      </c>
    </row>
    <row r="35" spans="1:9" ht="54" customHeight="1" x14ac:dyDescent="0.25">
      <c r="A35" s="45">
        <v>25</v>
      </c>
      <c r="B35" s="15" t="s">
        <v>33</v>
      </c>
      <c r="C35" s="23">
        <v>807</v>
      </c>
      <c r="D35" s="272" t="s">
        <v>259</v>
      </c>
      <c r="E35" s="203"/>
      <c r="F35" s="17"/>
      <c r="G35" s="14">
        <f>G36</f>
        <v>269.46800000000002</v>
      </c>
      <c r="H35" s="14">
        <f t="shared" si="12"/>
        <v>212.03399999999999</v>
      </c>
      <c r="I35" s="14">
        <f t="shared" si="12"/>
        <v>212.03399999999999</v>
      </c>
    </row>
    <row r="36" spans="1:9" ht="26.4" x14ac:dyDescent="0.25">
      <c r="A36" s="45">
        <v>26</v>
      </c>
      <c r="B36" s="15" t="s">
        <v>92</v>
      </c>
      <c r="C36" s="23">
        <v>807</v>
      </c>
      <c r="D36" s="272" t="s">
        <v>259</v>
      </c>
      <c r="E36" s="203" t="s">
        <v>91</v>
      </c>
      <c r="F36" s="17"/>
      <c r="G36" s="14">
        <f>G37</f>
        <v>269.46800000000002</v>
      </c>
      <c r="H36" s="14">
        <f t="shared" si="12"/>
        <v>212.03399999999999</v>
      </c>
      <c r="I36" s="14">
        <f t="shared" si="12"/>
        <v>212.03399999999999</v>
      </c>
    </row>
    <row r="37" spans="1:9" x14ac:dyDescent="0.25">
      <c r="A37" s="45">
        <v>27</v>
      </c>
      <c r="B37" s="15" t="s">
        <v>93</v>
      </c>
      <c r="C37" s="23">
        <v>807</v>
      </c>
      <c r="D37" s="272" t="s">
        <v>259</v>
      </c>
      <c r="E37" s="203" t="s">
        <v>71</v>
      </c>
      <c r="F37" s="17"/>
      <c r="G37" s="14">
        <f>G38</f>
        <v>269.46800000000002</v>
      </c>
      <c r="H37" s="14">
        <f t="shared" si="12"/>
        <v>212.03399999999999</v>
      </c>
      <c r="I37" s="14">
        <f t="shared" si="12"/>
        <v>212.03399999999999</v>
      </c>
    </row>
    <row r="38" spans="1:9" x14ac:dyDescent="0.25">
      <c r="A38" s="45">
        <v>28</v>
      </c>
      <c r="B38" s="16" t="s">
        <v>98</v>
      </c>
      <c r="C38" s="23">
        <v>807</v>
      </c>
      <c r="D38" s="272" t="s">
        <v>259</v>
      </c>
      <c r="E38" s="203" t="s">
        <v>71</v>
      </c>
      <c r="F38" s="17" t="s">
        <v>159</v>
      </c>
      <c r="G38" s="14">
        <f>G39</f>
        <v>269.46800000000002</v>
      </c>
      <c r="H38" s="14">
        <f t="shared" si="12"/>
        <v>212.03399999999999</v>
      </c>
      <c r="I38" s="14">
        <f t="shared" si="12"/>
        <v>212.03399999999999</v>
      </c>
    </row>
    <row r="39" spans="1:9" x14ac:dyDescent="0.25">
      <c r="A39" s="45">
        <v>29</v>
      </c>
      <c r="B39" s="16" t="s">
        <v>99</v>
      </c>
      <c r="C39" s="23">
        <v>807</v>
      </c>
      <c r="D39" s="272" t="s">
        <v>259</v>
      </c>
      <c r="E39" s="203" t="s">
        <v>71</v>
      </c>
      <c r="F39" s="17" t="s">
        <v>160</v>
      </c>
      <c r="G39" s="14">
        <v>269.46800000000002</v>
      </c>
      <c r="H39" s="14">
        <v>212.03399999999999</v>
      </c>
      <c r="I39" s="14">
        <v>212.03399999999999</v>
      </c>
    </row>
    <row r="40" spans="1:9" ht="29.25" customHeight="1" x14ac:dyDescent="0.25">
      <c r="A40" s="45">
        <v>30</v>
      </c>
      <c r="B40" s="304" t="s">
        <v>23</v>
      </c>
      <c r="C40" s="298">
        <v>807</v>
      </c>
      <c r="D40" s="303" t="s">
        <v>244</v>
      </c>
      <c r="E40" s="210"/>
      <c r="F40" s="19"/>
      <c r="G40" s="20">
        <f>G48+G41</f>
        <v>559.471</v>
      </c>
      <c r="H40" s="20">
        <f>H48+H41</f>
        <v>579.471</v>
      </c>
      <c r="I40" s="20">
        <f>I48+I41</f>
        <v>579.471</v>
      </c>
    </row>
    <row r="41" spans="1:9" ht="26.4" x14ac:dyDescent="0.25">
      <c r="A41" s="45">
        <v>31</v>
      </c>
      <c r="B41" s="16" t="s">
        <v>31</v>
      </c>
      <c r="C41" s="23">
        <v>807</v>
      </c>
      <c r="D41" s="271" t="s">
        <v>243</v>
      </c>
      <c r="E41" s="203"/>
      <c r="F41" s="17"/>
      <c r="G41" s="14">
        <f>G42</f>
        <v>90</v>
      </c>
      <c r="H41" s="14">
        <f t="shared" ref="H41:I41" si="13">H42</f>
        <v>90</v>
      </c>
      <c r="I41" s="14">
        <f t="shared" si="13"/>
        <v>90</v>
      </c>
    </row>
    <row r="42" spans="1:9" ht="26.4" x14ac:dyDescent="0.25">
      <c r="A42" s="45">
        <v>32</v>
      </c>
      <c r="B42" s="16" t="s">
        <v>31</v>
      </c>
      <c r="C42" s="23">
        <v>807</v>
      </c>
      <c r="D42" s="271" t="s">
        <v>243</v>
      </c>
      <c r="E42" s="203"/>
      <c r="F42" s="17"/>
      <c r="G42" s="14">
        <f>G43</f>
        <v>90</v>
      </c>
      <c r="H42" s="14">
        <f t="shared" ref="H42:I42" si="14">H43</f>
        <v>90</v>
      </c>
      <c r="I42" s="14">
        <f t="shared" si="14"/>
        <v>90</v>
      </c>
    </row>
    <row r="43" spans="1:9" ht="76.5" customHeight="1" x14ac:dyDescent="0.25">
      <c r="A43" s="45">
        <v>33</v>
      </c>
      <c r="B43" s="34" t="s">
        <v>34</v>
      </c>
      <c r="C43" s="23">
        <v>807</v>
      </c>
      <c r="D43" s="272" t="s">
        <v>245</v>
      </c>
      <c r="E43" s="203"/>
      <c r="F43" s="17"/>
      <c r="G43" s="10">
        <v>90</v>
      </c>
      <c r="H43" s="10">
        <v>90</v>
      </c>
      <c r="I43" s="10">
        <v>90</v>
      </c>
    </row>
    <row r="44" spans="1:9" ht="26.4" x14ac:dyDescent="0.25">
      <c r="A44" s="45">
        <v>34</v>
      </c>
      <c r="B44" s="21" t="s">
        <v>183</v>
      </c>
      <c r="C44" s="23">
        <v>807</v>
      </c>
      <c r="D44" s="272" t="s">
        <v>245</v>
      </c>
      <c r="E44" s="203" t="s">
        <v>76</v>
      </c>
      <c r="F44" s="17"/>
      <c r="G44" s="10">
        <f>G43</f>
        <v>90</v>
      </c>
      <c r="H44" s="10">
        <f t="shared" ref="H44:I45" si="15">H43</f>
        <v>90</v>
      </c>
      <c r="I44" s="10">
        <f t="shared" si="15"/>
        <v>90</v>
      </c>
    </row>
    <row r="45" spans="1:9" ht="26.4" x14ac:dyDescent="0.25">
      <c r="A45" s="45">
        <v>35</v>
      </c>
      <c r="B45" s="21" t="s">
        <v>182</v>
      </c>
      <c r="C45" s="23">
        <v>807</v>
      </c>
      <c r="D45" s="272" t="s">
        <v>245</v>
      </c>
      <c r="E45" s="203" t="s">
        <v>68</v>
      </c>
      <c r="F45" s="17"/>
      <c r="G45" s="10">
        <f>G44</f>
        <v>90</v>
      </c>
      <c r="H45" s="10">
        <f t="shared" si="15"/>
        <v>90</v>
      </c>
      <c r="I45" s="10">
        <f t="shared" si="15"/>
        <v>90</v>
      </c>
    </row>
    <row r="46" spans="1:9" x14ac:dyDescent="0.25">
      <c r="A46" s="45">
        <v>36</v>
      </c>
      <c r="B46" s="16" t="s">
        <v>94</v>
      </c>
      <c r="C46" s="23">
        <v>807</v>
      </c>
      <c r="D46" s="272" t="s">
        <v>245</v>
      </c>
      <c r="E46" s="203" t="s">
        <v>68</v>
      </c>
      <c r="F46" s="17" t="s">
        <v>164</v>
      </c>
      <c r="G46" s="14">
        <f t="shared" ref="G46" si="16">G45</f>
        <v>90</v>
      </c>
      <c r="H46" s="14">
        <f t="shared" ref="H46:I46" si="17">H45</f>
        <v>90</v>
      </c>
      <c r="I46" s="14">
        <f t="shared" si="17"/>
        <v>90</v>
      </c>
    </row>
    <row r="47" spans="1:9" x14ac:dyDescent="0.25">
      <c r="A47" s="45">
        <v>37</v>
      </c>
      <c r="B47" s="16" t="s">
        <v>4</v>
      </c>
      <c r="C47" s="23">
        <v>807</v>
      </c>
      <c r="D47" s="272" t="s">
        <v>245</v>
      </c>
      <c r="E47" s="203" t="s">
        <v>68</v>
      </c>
      <c r="F47" s="17" t="s">
        <v>163</v>
      </c>
      <c r="G47" s="14">
        <f>G46</f>
        <v>90</v>
      </c>
      <c r="H47" s="14">
        <f t="shared" ref="H47:I47" si="18">H46</f>
        <v>90</v>
      </c>
      <c r="I47" s="14">
        <f t="shared" si="18"/>
        <v>90</v>
      </c>
    </row>
    <row r="48" spans="1:9" ht="26.4" x14ac:dyDescent="0.25">
      <c r="A48" s="45">
        <v>38</v>
      </c>
      <c r="B48" s="16" t="s">
        <v>25</v>
      </c>
      <c r="C48" s="23">
        <v>807</v>
      </c>
      <c r="D48" s="272" t="s">
        <v>246</v>
      </c>
      <c r="E48" s="203"/>
      <c r="F48" s="17"/>
      <c r="G48" s="14">
        <f>G49+G54+G59</f>
        <v>469.471</v>
      </c>
      <c r="H48" s="14">
        <f t="shared" ref="H48:I48" si="19">H49+H54+H59</f>
        <v>489.471</v>
      </c>
      <c r="I48" s="14">
        <f t="shared" si="19"/>
        <v>489.471</v>
      </c>
    </row>
    <row r="49" spans="1:9" ht="56.25" customHeight="1" x14ac:dyDescent="0.25">
      <c r="A49" s="45">
        <v>39</v>
      </c>
      <c r="B49" s="24" t="s">
        <v>35</v>
      </c>
      <c r="C49" s="23">
        <v>807</v>
      </c>
      <c r="D49" s="272" t="s">
        <v>247</v>
      </c>
      <c r="E49" s="203"/>
      <c r="F49" s="17"/>
      <c r="G49" s="10">
        <f>G50</f>
        <v>413.85</v>
      </c>
      <c r="H49" s="10">
        <f t="shared" ref="H49:I50" si="20">H50</f>
        <v>413.85</v>
      </c>
      <c r="I49" s="10">
        <f t="shared" si="20"/>
        <v>413.85</v>
      </c>
    </row>
    <row r="50" spans="1:9" ht="26.4" x14ac:dyDescent="0.25">
      <c r="A50" s="45">
        <v>40</v>
      </c>
      <c r="B50" s="198" t="s">
        <v>183</v>
      </c>
      <c r="C50" s="23">
        <v>807</v>
      </c>
      <c r="D50" s="272" t="s">
        <v>247</v>
      </c>
      <c r="E50" s="203" t="s">
        <v>76</v>
      </c>
      <c r="F50" s="17"/>
      <c r="G50" s="10">
        <f>G51</f>
        <v>413.85</v>
      </c>
      <c r="H50" s="10">
        <f t="shared" si="20"/>
        <v>413.85</v>
      </c>
      <c r="I50" s="10">
        <f t="shared" si="20"/>
        <v>413.85</v>
      </c>
    </row>
    <row r="51" spans="1:9" ht="28.5" customHeight="1" x14ac:dyDescent="0.25">
      <c r="A51" s="45">
        <v>41</v>
      </c>
      <c r="B51" s="198" t="s">
        <v>182</v>
      </c>
      <c r="C51" s="23">
        <v>807</v>
      </c>
      <c r="D51" s="272" t="s">
        <v>247</v>
      </c>
      <c r="E51" s="203" t="s">
        <v>68</v>
      </c>
      <c r="F51" s="17"/>
      <c r="G51" s="10">
        <v>413.85</v>
      </c>
      <c r="H51" s="10">
        <v>413.85</v>
      </c>
      <c r="I51" s="10">
        <v>413.85</v>
      </c>
    </row>
    <row r="52" spans="1:9" ht="18" customHeight="1" x14ac:dyDescent="0.25">
      <c r="A52" s="45">
        <v>42</v>
      </c>
      <c r="B52" s="21" t="s">
        <v>64</v>
      </c>
      <c r="C52" s="23">
        <v>807</v>
      </c>
      <c r="D52" s="272" t="s">
        <v>247</v>
      </c>
      <c r="E52" s="203" t="s">
        <v>68</v>
      </c>
      <c r="F52" s="17" t="s">
        <v>165</v>
      </c>
      <c r="G52" s="14">
        <f>G51</f>
        <v>413.85</v>
      </c>
      <c r="H52" s="14">
        <f t="shared" ref="H52:I53" si="21">H51</f>
        <v>413.85</v>
      </c>
      <c r="I52" s="14">
        <f t="shared" si="21"/>
        <v>413.85</v>
      </c>
    </row>
    <row r="53" spans="1:9" ht="17.25" customHeight="1" x14ac:dyDescent="0.25">
      <c r="A53" s="45">
        <v>43</v>
      </c>
      <c r="B53" s="21" t="s">
        <v>66</v>
      </c>
      <c r="C53" s="23">
        <v>807</v>
      </c>
      <c r="D53" s="272" t="s">
        <v>247</v>
      </c>
      <c r="E53" s="203" t="s">
        <v>68</v>
      </c>
      <c r="F53" s="17" t="s">
        <v>166</v>
      </c>
      <c r="G53" s="14">
        <f>G52</f>
        <v>413.85</v>
      </c>
      <c r="H53" s="14">
        <f t="shared" si="21"/>
        <v>413.85</v>
      </c>
      <c r="I53" s="14">
        <f t="shared" si="21"/>
        <v>413.85</v>
      </c>
    </row>
    <row r="54" spans="1:9" ht="66.75" customHeight="1" x14ac:dyDescent="0.25">
      <c r="A54" s="45">
        <v>44</v>
      </c>
      <c r="B54" s="16" t="s">
        <v>275</v>
      </c>
      <c r="C54" s="23">
        <v>807</v>
      </c>
      <c r="D54" s="272" t="s">
        <v>249</v>
      </c>
      <c r="E54" s="203"/>
      <c r="F54" s="17"/>
      <c r="G54" s="10">
        <v>5</v>
      </c>
      <c r="H54" s="10">
        <v>25</v>
      </c>
      <c r="I54" s="10">
        <v>25</v>
      </c>
    </row>
    <row r="55" spans="1:9" ht="26.4" x14ac:dyDescent="0.25">
      <c r="A55" s="45">
        <v>45</v>
      </c>
      <c r="B55" s="198" t="s">
        <v>183</v>
      </c>
      <c r="C55" s="23">
        <v>807</v>
      </c>
      <c r="D55" s="272" t="s">
        <v>249</v>
      </c>
      <c r="E55" s="203" t="s">
        <v>76</v>
      </c>
      <c r="F55" s="17"/>
      <c r="G55" s="10">
        <v>5</v>
      </c>
      <c r="H55" s="10">
        <v>25</v>
      </c>
      <c r="I55" s="10">
        <v>25</v>
      </c>
    </row>
    <row r="56" spans="1:9" ht="30.75" customHeight="1" x14ac:dyDescent="0.25">
      <c r="A56" s="45">
        <v>46</v>
      </c>
      <c r="B56" s="198" t="s">
        <v>182</v>
      </c>
      <c r="C56" s="23">
        <v>807</v>
      </c>
      <c r="D56" s="272" t="s">
        <v>249</v>
      </c>
      <c r="E56" s="203" t="s">
        <v>68</v>
      </c>
      <c r="F56" s="17"/>
      <c r="G56" s="10">
        <v>5</v>
      </c>
      <c r="H56" s="10">
        <v>25</v>
      </c>
      <c r="I56" s="10">
        <v>25</v>
      </c>
    </row>
    <row r="57" spans="1:9" ht="13.5" customHeight="1" x14ac:dyDescent="0.25">
      <c r="A57" s="45">
        <v>47</v>
      </c>
      <c r="B57" s="21" t="s">
        <v>64</v>
      </c>
      <c r="C57" s="23">
        <v>807</v>
      </c>
      <c r="D57" s="272" t="s">
        <v>249</v>
      </c>
      <c r="E57" s="203" t="s">
        <v>68</v>
      </c>
      <c r="F57" s="17" t="s">
        <v>165</v>
      </c>
      <c r="G57" s="14">
        <f t="shared" ref="G57:I58" si="22">G56</f>
        <v>5</v>
      </c>
      <c r="H57" s="14">
        <f t="shared" si="22"/>
        <v>25</v>
      </c>
      <c r="I57" s="14">
        <f t="shared" si="22"/>
        <v>25</v>
      </c>
    </row>
    <row r="58" spans="1:9" ht="12.75" customHeight="1" x14ac:dyDescent="0.25">
      <c r="A58" s="45">
        <v>48</v>
      </c>
      <c r="B58" s="21" t="s">
        <v>66</v>
      </c>
      <c r="C58" s="23">
        <v>807</v>
      </c>
      <c r="D58" s="272" t="s">
        <v>249</v>
      </c>
      <c r="E58" s="203" t="s">
        <v>68</v>
      </c>
      <c r="F58" s="17" t="s">
        <v>166</v>
      </c>
      <c r="G58" s="14">
        <f t="shared" si="22"/>
        <v>5</v>
      </c>
      <c r="H58" s="14">
        <f t="shared" si="22"/>
        <v>25</v>
      </c>
      <c r="I58" s="14">
        <f t="shared" si="22"/>
        <v>25</v>
      </c>
    </row>
    <row r="59" spans="1:9" ht="66" x14ac:dyDescent="0.25">
      <c r="A59" s="45">
        <v>49</v>
      </c>
      <c r="B59" s="16" t="s">
        <v>266</v>
      </c>
      <c r="C59" s="23">
        <v>807</v>
      </c>
      <c r="D59" s="272" t="s">
        <v>250</v>
      </c>
      <c r="E59" s="203"/>
      <c r="F59" s="17"/>
      <c r="G59" s="10">
        <f>G60</f>
        <v>50.621000000000002</v>
      </c>
      <c r="H59" s="10">
        <v>50.621000000000002</v>
      </c>
      <c r="I59" s="10">
        <v>50.621000000000002</v>
      </c>
    </row>
    <row r="60" spans="1:9" ht="26.4" x14ac:dyDescent="0.25">
      <c r="A60" s="45">
        <v>50</v>
      </c>
      <c r="B60" s="198" t="s">
        <v>183</v>
      </c>
      <c r="C60" s="23">
        <v>807</v>
      </c>
      <c r="D60" s="272" t="s">
        <v>250</v>
      </c>
      <c r="E60" s="203" t="s">
        <v>76</v>
      </c>
      <c r="F60" s="17"/>
      <c r="G60" s="10">
        <f>G61</f>
        <v>50.621000000000002</v>
      </c>
      <c r="H60" s="10">
        <v>50.621000000000002</v>
      </c>
      <c r="I60" s="10">
        <v>50.621000000000002</v>
      </c>
    </row>
    <row r="61" spans="1:9" ht="29.25" customHeight="1" x14ac:dyDescent="0.25">
      <c r="A61" s="45">
        <v>51</v>
      </c>
      <c r="B61" s="198" t="s">
        <v>182</v>
      </c>
      <c r="C61" s="23">
        <v>807</v>
      </c>
      <c r="D61" s="272" t="s">
        <v>250</v>
      </c>
      <c r="E61" s="203" t="s">
        <v>68</v>
      </c>
      <c r="F61" s="17"/>
      <c r="G61" s="10">
        <v>50.621000000000002</v>
      </c>
      <c r="H61" s="10">
        <v>50.621000000000002</v>
      </c>
      <c r="I61" s="10">
        <v>50.621000000000002</v>
      </c>
    </row>
    <row r="62" spans="1:9" s="37" customFormat="1" x14ac:dyDescent="0.25">
      <c r="A62" s="45">
        <v>52</v>
      </c>
      <c r="B62" s="21" t="s">
        <v>64</v>
      </c>
      <c r="C62" s="23">
        <v>807</v>
      </c>
      <c r="D62" s="272" t="s">
        <v>250</v>
      </c>
      <c r="E62" s="203" t="s">
        <v>68</v>
      </c>
      <c r="F62" s="17" t="s">
        <v>165</v>
      </c>
      <c r="G62" s="14">
        <f t="shared" ref="G62:I62" si="23">G61</f>
        <v>50.621000000000002</v>
      </c>
      <c r="H62" s="14">
        <f t="shared" si="23"/>
        <v>50.621000000000002</v>
      </c>
      <c r="I62" s="14">
        <f t="shared" si="23"/>
        <v>50.621000000000002</v>
      </c>
    </row>
    <row r="63" spans="1:9" s="37" customFormat="1" x14ac:dyDescent="0.25">
      <c r="A63" s="45">
        <v>53</v>
      </c>
      <c r="B63" s="21" t="s">
        <v>66</v>
      </c>
      <c r="C63" s="23">
        <v>807</v>
      </c>
      <c r="D63" s="272" t="s">
        <v>250</v>
      </c>
      <c r="E63" s="203" t="s">
        <v>68</v>
      </c>
      <c r="F63" s="17" t="s">
        <v>166</v>
      </c>
      <c r="G63" s="14">
        <f t="shared" ref="G63:I63" si="24">G62</f>
        <v>50.621000000000002</v>
      </c>
      <c r="H63" s="14">
        <f t="shared" si="24"/>
        <v>50.621000000000002</v>
      </c>
      <c r="I63" s="14">
        <f t="shared" si="24"/>
        <v>50.621000000000002</v>
      </c>
    </row>
    <row r="64" spans="1:9" ht="13.8" x14ac:dyDescent="0.25">
      <c r="A64" s="45">
        <v>54</v>
      </c>
      <c r="B64" s="240" t="s">
        <v>74</v>
      </c>
      <c r="C64" s="23">
        <v>807</v>
      </c>
      <c r="D64" s="273" t="s">
        <v>228</v>
      </c>
      <c r="E64" s="205"/>
      <c r="F64" s="31"/>
      <c r="G64" s="311">
        <f>G65+G85+G91+G97+G119+G112</f>
        <v>4771.4179999999997</v>
      </c>
      <c r="H64" s="311">
        <f t="shared" ref="H64:I64" si="25">H65+H85+H91+H97+H119+H112</f>
        <v>4720.8510000000006</v>
      </c>
      <c r="I64" s="311">
        <f t="shared" si="25"/>
        <v>4520.8510000000006</v>
      </c>
    </row>
    <row r="65" spans="1:9" x14ac:dyDescent="0.25">
      <c r="A65" s="45">
        <v>55</v>
      </c>
      <c r="B65" s="23" t="s">
        <v>81</v>
      </c>
      <c r="C65" s="23">
        <v>807</v>
      </c>
      <c r="D65" s="273" t="s">
        <v>229</v>
      </c>
      <c r="E65" s="205"/>
      <c r="F65" s="31"/>
      <c r="G65" s="35">
        <f>G67+G71+G80</f>
        <v>4632.5</v>
      </c>
      <c r="H65" s="35">
        <f t="shared" ref="H65:I65" si="26">H67+H71+H80</f>
        <v>4714.2080000000005</v>
      </c>
      <c r="I65" s="35">
        <f t="shared" si="26"/>
        <v>4514.2080000000005</v>
      </c>
    </row>
    <row r="66" spans="1:9" ht="33" customHeight="1" x14ac:dyDescent="0.25">
      <c r="A66" s="45">
        <v>56</v>
      </c>
      <c r="B66" s="23" t="s">
        <v>262</v>
      </c>
      <c r="C66" s="23">
        <v>807</v>
      </c>
      <c r="D66" s="274" t="s">
        <v>260</v>
      </c>
      <c r="E66" s="205"/>
      <c r="F66" s="31"/>
      <c r="G66" s="35">
        <v>766.84400000000005</v>
      </c>
      <c r="H66" s="35">
        <v>766.84400000000005</v>
      </c>
      <c r="I66" s="35">
        <v>766.84400000000005</v>
      </c>
    </row>
    <row r="67" spans="1:9" ht="52.8" x14ac:dyDescent="0.25">
      <c r="A67" s="45">
        <v>57</v>
      </c>
      <c r="B67" s="23" t="s">
        <v>85</v>
      </c>
      <c r="C67" s="23">
        <v>807</v>
      </c>
      <c r="D67" s="274" t="s">
        <v>260</v>
      </c>
      <c r="E67" s="206" t="s">
        <v>75</v>
      </c>
      <c r="F67" s="31"/>
      <c r="G67" s="35">
        <v>766.84400000000005</v>
      </c>
      <c r="H67" s="35">
        <v>766.84400000000005</v>
      </c>
      <c r="I67" s="35">
        <v>766.84400000000005</v>
      </c>
    </row>
    <row r="68" spans="1:9" ht="26.4" x14ac:dyDescent="0.25">
      <c r="A68" s="45">
        <v>58</v>
      </c>
      <c r="B68" s="23" t="s">
        <v>82</v>
      </c>
      <c r="C68" s="23">
        <v>807</v>
      </c>
      <c r="D68" s="274" t="s">
        <v>260</v>
      </c>
      <c r="E68" s="205" t="s">
        <v>72</v>
      </c>
      <c r="F68" s="31"/>
      <c r="G68" s="35">
        <v>766.84400000000005</v>
      </c>
      <c r="H68" s="35">
        <v>766.84400000000005</v>
      </c>
      <c r="I68" s="35">
        <v>766.84400000000005</v>
      </c>
    </row>
    <row r="69" spans="1:9" x14ac:dyDescent="0.25">
      <c r="A69" s="45">
        <v>59</v>
      </c>
      <c r="B69" s="23" t="s">
        <v>60</v>
      </c>
      <c r="C69" s="23">
        <v>807</v>
      </c>
      <c r="D69" s="274" t="s">
        <v>260</v>
      </c>
      <c r="E69" s="205" t="s">
        <v>72</v>
      </c>
      <c r="F69" s="31" t="s">
        <v>167</v>
      </c>
      <c r="G69" s="43">
        <f>G68</f>
        <v>766.84400000000005</v>
      </c>
      <c r="H69" s="43">
        <f>H68</f>
        <v>766.84400000000005</v>
      </c>
      <c r="I69" s="43">
        <f>I68</f>
        <v>766.84400000000005</v>
      </c>
    </row>
    <row r="70" spans="1:9" ht="26.4" x14ac:dyDescent="0.25">
      <c r="A70" s="45">
        <v>60</v>
      </c>
      <c r="B70" s="23" t="s">
        <v>80</v>
      </c>
      <c r="C70" s="23">
        <v>807</v>
      </c>
      <c r="D70" s="274" t="s">
        <v>260</v>
      </c>
      <c r="E70" s="205" t="s">
        <v>72</v>
      </c>
      <c r="F70" s="31" t="s">
        <v>169</v>
      </c>
      <c r="G70" s="35">
        <f>G68</f>
        <v>766.84400000000005</v>
      </c>
      <c r="H70" s="35">
        <f>H68</f>
        <v>766.84400000000005</v>
      </c>
      <c r="I70" s="35">
        <f>I68</f>
        <v>766.84400000000005</v>
      </c>
    </row>
    <row r="71" spans="1:9" ht="39.6" x14ac:dyDescent="0.25">
      <c r="A71" s="45">
        <v>61</v>
      </c>
      <c r="B71" s="21" t="s">
        <v>84</v>
      </c>
      <c r="C71" s="23">
        <v>807</v>
      </c>
      <c r="D71" s="30" t="s">
        <v>234</v>
      </c>
      <c r="E71" s="203"/>
      <c r="F71" s="17"/>
      <c r="G71" s="14">
        <f>G72+G76</f>
        <v>3860.1559999999999</v>
      </c>
      <c r="H71" s="14">
        <f t="shared" ref="H71:I71" si="27">H72+H76</f>
        <v>3941.864</v>
      </c>
      <c r="I71" s="14">
        <f t="shared" si="27"/>
        <v>3741.864</v>
      </c>
    </row>
    <row r="72" spans="1:9" ht="52.8" x14ac:dyDescent="0.25">
      <c r="A72" s="45">
        <v>62</v>
      </c>
      <c r="B72" s="21" t="s">
        <v>85</v>
      </c>
      <c r="C72" s="23">
        <v>807</v>
      </c>
      <c r="D72" s="30" t="s">
        <v>234</v>
      </c>
      <c r="E72" s="203" t="s">
        <v>75</v>
      </c>
      <c r="F72" s="17"/>
      <c r="G72" s="14">
        <f>G73</f>
        <v>2436.346</v>
      </c>
      <c r="H72" s="14">
        <f t="shared" ref="H72:I72" si="28">H73</f>
        <v>2518.0540000000001</v>
      </c>
      <c r="I72" s="14">
        <f t="shared" si="28"/>
        <v>2518.0540000000001</v>
      </c>
    </row>
    <row r="73" spans="1:9" ht="26.4" x14ac:dyDescent="0.25">
      <c r="A73" s="45">
        <v>63</v>
      </c>
      <c r="B73" s="21" t="s">
        <v>276</v>
      </c>
      <c r="C73" s="23">
        <v>807</v>
      </c>
      <c r="D73" s="30" t="s">
        <v>234</v>
      </c>
      <c r="E73" s="203" t="s">
        <v>72</v>
      </c>
      <c r="F73" s="17"/>
      <c r="G73" s="10">
        <f>2518.054-81.708</f>
        <v>2436.346</v>
      </c>
      <c r="H73" s="10">
        <v>2518.0540000000001</v>
      </c>
      <c r="I73" s="10">
        <v>2518.0540000000001</v>
      </c>
    </row>
    <row r="74" spans="1:9" x14ac:dyDescent="0.25">
      <c r="A74" s="45">
        <v>64</v>
      </c>
      <c r="B74" s="23" t="s">
        <v>60</v>
      </c>
      <c r="C74" s="23">
        <v>807</v>
      </c>
      <c r="D74" s="30" t="s">
        <v>234</v>
      </c>
      <c r="E74" s="205" t="s">
        <v>72</v>
      </c>
      <c r="F74" s="31" t="s">
        <v>167</v>
      </c>
      <c r="G74" s="43">
        <f>G75</f>
        <v>2436.346</v>
      </c>
      <c r="H74" s="43">
        <f>H73</f>
        <v>2518.0540000000001</v>
      </c>
      <c r="I74" s="43">
        <f>I73</f>
        <v>2518.0540000000001</v>
      </c>
    </row>
    <row r="75" spans="1:9" ht="39.6" x14ac:dyDescent="0.25">
      <c r="A75" s="45">
        <v>65</v>
      </c>
      <c r="B75" s="23" t="s">
        <v>40</v>
      </c>
      <c r="C75" s="23">
        <v>807</v>
      </c>
      <c r="D75" s="30" t="s">
        <v>234</v>
      </c>
      <c r="E75" s="205" t="s">
        <v>72</v>
      </c>
      <c r="F75" s="31" t="s">
        <v>168</v>
      </c>
      <c r="G75" s="10">
        <f>G73</f>
        <v>2436.346</v>
      </c>
      <c r="H75" s="10">
        <f t="shared" ref="H75:I75" si="29">H73</f>
        <v>2518.0540000000001</v>
      </c>
      <c r="I75" s="10">
        <f t="shared" si="29"/>
        <v>2518.0540000000001</v>
      </c>
    </row>
    <row r="76" spans="1:9" ht="26.4" x14ac:dyDescent="0.25">
      <c r="A76" s="45">
        <v>66</v>
      </c>
      <c r="B76" s="21" t="s">
        <v>183</v>
      </c>
      <c r="C76" s="23">
        <v>807</v>
      </c>
      <c r="D76" s="30" t="s">
        <v>234</v>
      </c>
      <c r="E76" s="203" t="s">
        <v>76</v>
      </c>
      <c r="F76" s="17"/>
      <c r="G76" s="10">
        <f>G77</f>
        <v>1423.81</v>
      </c>
      <c r="H76" s="10">
        <f>H77</f>
        <v>1423.81</v>
      </c>
      <c r="I76" s="10">
        <f>I77</f>
        <v>1223.81</v>
      </c>
    </row>
    <row r="77" spans="1:9" ht="26.4" x14ac:dyDescent="0.25">
      <c r="A77" s="45">
        <v>67</v>
      </c>
      <c r="B77" s="21" t="s">
        <v>2</v>
      </c>
      <c r="C77" s="23">
        <v>807</v>
      </c>
      <c r="D77" s="30" t="s">
        <v>234</v>
      </c>
      <c r="E77" s="203" t="s">
        <v>68</v>
      </c>
      <c r="F77" s="17"/>
      <c r="G77" s="10">
        <f>G78</f>
        <v>1423.81</v>
      </c>
      <c r="H77" s="10">
        <f t="shared" ref="H77:I77" si="30">H78</f>
        <v>1423.81</v>
      </c>
      <c r="I77" s="10">
        <f t="shared" si="30"/>
        <v>1223.81</v>
      </c>
    </row>
    <row r="78" spans="1:9" x14ac:dyDescent="0.25">
      <c r="A78" s="45">
        <v>68</v>
      </c>
      <c r="B78" s="23" t="s">
        <v>60</v>
      </c>
      <c r="C78" s="23">
        <v>807</v>
      </c>
      <c r="D78" s="30" t="s">
        <v>234</v>
      </c>
      <c r="E78" s="203" t="s">
        <v>68</v>
      </c>
      <c r="F78" s="17" t="s">
        <v>167</v>
      </c>
      <c r="G78" s="10">
        <v>1423.81</v>
      </c>
      <c r="H78" s="10">
        <v>1423.81</v>
      </c>
      <c r="I78" s="10">
        <v>1223.81</v>
      </c>
    </row>
    <row r="79" spans="1:9" ht="39.6" x14ac:dyDescent="0.25">
      <c r="A79" s="45">
        <v>69</v>
      </c>
      <c r="B79" s="23" t="s">
        <v>40</v>
      </c>
      <c r="C79" s="23">
        <v>807</v>
      </c>
      <c r="D79" s="30" t="s">
        <v>234</v>
      </c>
      <c r="E79" s="203" t="s">
        <v>68</v>
      </c>
      <c r="F79" s="17" t="s">
        <v>168</v>
      </c>
      <c r="G79" s="10">
        <f>G78</f>
        <v>1423.81</v>
      </c>
      <c r="H79" s="10">
        <f>H78</f>
        <v>1423.81</v>
      </c>
      <c r="I79" s="10">
        <f>I78</f>
        <v>1223.81</v>
      </c>
    </row>
    <row r="80" spans="1:9" x14ac:dyDescent="0.25">
      <c r="A80" s="45">
        <v>70</v>
      </c>
      <c r="B80" s="21" t="s">
        <v>86</v>
      </c>
      <c r="C80" s="23">
        <v>807</v>
      </c>
      <c r="D80" s="30" t="s">
        <v>234</v>
      </c>
      <c r="E80" s="203" t="s">
        <v>87</v>
      </c>
      <c r="F80" s="17"/>
      <c r="G80" s="14">
        <f>G81</f>
        <v>5.5</v>
      </c>
      <c r="H80" s="14">
        <f t="shared" ref="H80:I80" si="31">H81</f>
        <v>5.5</v>
      </c>
      <c r="I80" s="14">
        <f t="shared" si="31"/>
        <v>5.5</v>
      </c>
    </row>
    <row r="81" spans="1:9" x14ac:dyDescent="0.25">
      <c r="A81" s="45">
        <v>71</v>
      </c>
      <c r="B81" s="21" t="s">
        <v>88</v>
      </c>
      <c r="C81" s="23">
        <v>807</v>
      </c>
      <c r="D81" s="30" t="s">
        <v>234</v>
      </c>
      <c r="E81" s="203" t="s">
        <v>73</v>
      </c>
      <c r="F81" s="17"/>
      <c r="G81" s="14">
        <v>5.5</v>
      </c>
      <c r="H81" s="14">
        <v>5.5</v>
      </c>
      <c r="I81" s="14">
        <v>5.5</v>
      </c>
    </row>
    <row r="82" spans="1:9" x14ac:dyDescent="0.25">
      <c r="A82" s="45">
        <v>72</v>
      </c>
      <c r="B82" s="23" t="s">
        <v>60</v>
      </c>
      <c r="C82" s="23">
        <v>807</v>
      </c>
      <c r="D82" s="30" t="s">
        <v>234</v>
      </c>
      <c r="E82" s="203" t="s">
        <v>73</v>
      </c>
      <c r="F82" s="17" t="s">
        <v>167</v>
      </c>
      <c r="G82" s="14">
        <f t="shared" ref="G82:I83" si="32">G81</f>
        <v>5.5</v>
      </c>
      <c r="H82" s="14">
        <f t="shared" si="32"/>
        <v>5.5</v>
      </c>
      <c r="I82" s="14">
        <f t="shared" si="32"/>
        <v>5.5</v>
      </c>
    </row>
    <row r="83" spans="1:9" ht="39.6" x14ac:dyDescent="0.25">
      <c r="A83" s="45">
        <v>73</v>
      </c>
      <c r="B83" s="23" t="s">
        <v>40</v>
      </c>
      <c r="C83" s="23">
        <v>807</v>
      </c>
      <c r="D83" s="30" t="s">
        <v>234</v>
      </c>
      <c r="E83" s="203" t="s">
        <v>73</v>
      </c>
      <c r="F83" s="17" t="s">
        <v>168</v>
      </c>
      <c r="G83" s="14">
        <f t="shared" si="32"/>
        <v>5.5</v>
      </c>
      <c r="H83" s="14">
        <f t="shared" si="32"/>
        <v>5.5</v>
      </c>
      <c r="I83" s="14">
        <f t="shared" si="32"/>
        <v>5.5</v>
      </c>
    </row>
    <row r="84" spans="1:9" ht="34.5" customHeight="1" x14ac:dyDescent="0.25">
      <c r="A84" s="45">
        <v>74</v>
      </c>
      <c r="B84" s="42" t="s">
        <v>41</v>
      </c>
      <c r="C84" s="23">
        <v>807</v>
      </c>
      <c r="D84" s="275" t="s">
        <v>235</v>
      </c>
      <c r="E84" s="203"/>
      <c r="F84" s="17"/>
      <c r="G84" s="10">
        <f>G85</f>
        <v>13.574999999999999</v>
      </c>
      <c r="H84" s="10">
        <f t="shared" ref="H84:I87" si="33">H85</f>
        <v>0</v>
      </c>
      <c r="I84" s="10">
        <f t="shared" si="33"/>
        <v>0</v>
      </c>
    </row>
    <row r="85" spans="1:9" x14ac:dyDescent="0.25">
      <c r="A85" s="45">
        <v>75</v>
      </c>
      <c r="B85" s="21" t="s">
        <v>288</v>
      </c>
      <c r="C85" s="23">
        <v>807</v>
      </c>
      <c r="D85" s="275" t="s">
        <v>235</v>
      </c>
      <c r="E85" s="202"/>
      <c r="F85" s="13"/>
      <c r="G85" s="14">
        <f>G86</f>
        <v>13.574999999999999</v>
      </c>
      <c r="H85" s="14">
        <f t="shared" si="33"/>
        <v>0</v>
      </c>
      <c r="I85" s="14">
        <f t="shared" si="33"/>
        <v>0</v>
      </c>
    </row>
    <row r="86" spans="1:9" s="37" customFormat="1" ht="57" customHeight="1" x14ac:dyDescent="0.25">
      <c r="A86" s="45">
        <v>76</v>
      </c>
      <c r="B86" s="22" t="s">
        <v>268</v>
      </c>
      <c r="C86" s="23">
        <v>807</v>
      </c>
      <c r="D86" s="275" t="s">
        <v>263</v>
      </c>
      <c r="E86" s="202"/>
      <c r="F86" s="13"/>
      <c r="G86" s="14">
        <f>G87</f>
        <v>13.574999999999999</v>
      </c>
      <c r="H86" s="14">
        <f t="shared" si="33"/>
        <v>0</v>
      </c>
      <c r="I86" s="14">
        <f t="shared" si="33"/>
        <v>0</v>
      </c>
    </row>
    <row r="87" spans="1:9" x14ac:dyDescent="0.25">
      <c r="A87" s="45">
        <v>77</v>
      </c>
      <c r="B87" s="22" t="s">
        <v>61</v>
      </c>
      <c r="C87" s="23">
        <v>807</v>
      </c>
      <c r="D87" s="275" t="s">
        <v>263</v>
      </c>
      <c r="E87" s="202" t="s">
        <v>90</v>
      </c>
      <c r="F87" s="13"/>
      <c r="G87" s="14">
        <f>G88</f>
        <v>13.574999999999999</v>
      </c>
      <c r="H87" s="14">
        <f t="shared" si="33"/>
        <v>0</v>
      </c>
      <c r="I87" s="14">
        <f t="shared" si="33"/>
        <v>0</v>
      </c>
    </row>
    <row r="88" spans="1:9" x14ac:dyDescent="0.25">
      <c r="A88" s="45">
        <v>78</v>
      </c>
      <c r="B88" s="22" t="s">
        <v>67</v>
      </c>
      <c r="C88" s="23">
        <v>807</v>
      </c>
      <c r="D88" s="275" t="s">
        <v>263</v>
      </c>
      <c r="E88" s="202" t="s">
        <v>70</v>
      </c>
      <c r="F88" s="13"/>
      <c r="G88" s="14">
        <v>13.574999999999999</v>
      </c>
      <c r="H88" s="14">
        <v>0</v>
      </c>
      <c r="I88" s="14">
        <v>0</v>
      </c>
    </row>
    <row r="89" spans="1:9" x14ac:dyDescent="0.25">
      <c r="A89" s="45">
        <v>79</v>
      </c>
      <c r="B89" s="23" t="s">
        <v>60</v>
      </c>
      <c r="C89" s="23">
        <v>807</v>
      </c>
      <c r="D89" s="275" t="s">
        <v>263</v>
      </c>
      <c r="E89" s="202" t="s">
        <v>70</v>
      </c>
      <c r="F89" s="13" t="s">
        <v>167</v>
      </c>
      <c r="G89" s="14">
        <f t="shared" ref="G89:I90" si="34">G88</f>
        <v>13.574999999999999</v>
      </c>
      <c r="H89" s="14">
        <f t="shared" si="34"/>
        <v>0</v>
      </c>
      <c r="I89" s="14">
        <f t="shared" si="34"/>
        <v>0</v>
      </c>
    </row>
    <row r="90" spans="1:9" ht="39.6" x14ac:dyDescent="0.25">
      <c r="A90" s="45">
        <v>80</v>
      </c>
      <c r="B90" s="23" t="s">
        <v>41</v>
      </c>
      <c r="C90" s="23">
        <v>807</v>
      </c>
      <c r="D90" s="271" t="s">
        <v>236</v>
      </c>
      <c r="E90" s="202" t="s">
        <v>70</v>
      </c>
      <c r="F90" s="13" t="s">
        <v>170</v>
      </c>
      <c r="G90" s="14">
        <f t="shared" si="34"/>
        <v>13.574999999999999</v>
      </c>
      <c r="H90" s="14">
        <f t="shared" si="34"/>
        <v>0</v>
      </c>
      <c r="I90" s="14">
        <f t="shared" si="34"/>
        <v>0</v>
      </c>
    </row>
    <row r="91" spans="1:9" x14ac:dyDescent="0.25">
      <c r="A91" s="45">
        <v>81</v>
      </c>
      <c r="B91" s="25" t="s">
        <v>0</v>
      </c>
      <c r="C91" s="23">
        <v>807</v>
      </c>
      <c r="D91" s="30" t="s">
        <v>238</v>
      </c>
      <c r="E91" s="237"/>
      <c r="F91" s="17"/>
      <c r="G91" s="10">
        <f>G92</f>
        <v>4.5</v>
      </c>
      <c r="H91" s="10">
        <v>5</v>
      </c>
      <c r="I91" s="10">
        <v>5</v>
      </c>
    </row>
    <row r="92" spans="1:9" ht="26.4" x14ac:dyDescent="0.25">
      <c r="A92" s="45">
        <v>82</v>
      </c>
      <c r="B92" s="22" t="s">
        <v>12</v>
      </c>
      <c r="C92" s="23">
        <v>807</v>
      </c>
      <c r="D92" s="275" t="s">
        <v>239</v>
      </c>
      <c r="E92" s="237"/>
      <c r="F92" s="17"/>
      <c r="G92" s="10">
        <f>G93</f>
        <v>4.5</v>
      </c>
      <c r="H92" s="10">
        <f>H93</f>
        <v>5</v>
      </c>
      <c r="I92" s="10">
        <f>I93</f>
        <v>5</v>
      </c>
    </row>
    <row r="93" spans="1:9" x14ac:dyDescent="0.25">
      <c r="A93" s="45">
        <v>83</v>
      </c>
      <c r="B93" s="21" t="s">
        <v>86</v>
      </c>
      <c r="C93" s="23">
        <v>807</v>
      </c>
      <c r="D93" s="275" t="s">
        <v>239</v>
      </c>
      <c r="E93" s="238">
        <v>800</v>
      </c>
      <c r="F93" s="13"/>
      <c r="G93" s="10">
        <v>4.5</v>
      </c>
      <c r="H93" s="10">
        <v>5</v>
      </c>
      <c r="I93" s="10">
        <v>5</v>
      </c>
    </row>
    <row r="94" spans="1:9" x14ac:dyDescent="0.25">
      <c r="A94" s="45">
        <v>84</v>
      </c>
      <c r="B94" s="25" t="s">
        <v>106</v>
      </c>
      <c r="C94" s="23">
        <v>807</v>
      </c>
      <c r="D94" s="275" t="s">
        <v>239</v>
      </c>
      <c r="E94" s="237">
        <v>870</v>
      </c>
      <c r="F94" s="17"/>
      <c r="G94" s="10">
        <v>4.5</v>
      </c>
      <c r="H94" s="10">
        <v>5</v>
      </c>
      <c r="I94" s="10">
        <v>5</v>
      </c>
    </row>
    <row r="95" spans="1:9" x14ac:dyDescent="0.25">
      <c r="A95" s="45">
        <v>85</v>
      </c>
      <c r="B95" s="23" t="s">
        <v>60</v>
      </c>
      <c r="C95" s="23">
        <v>807</v>
      </c>
      <c r="D95" s="275" t="s">
        <v>239</v>
      </c>
      <c r="E95" s="237">
        <v>870</v>
      </c>
      <c r="F95" s="17" t="s">
        <v>167</v>
      </c>
      <c r="G95" s="10">
        <v>4.5</v>
      </c>
      <c r="H95" s="10">
        <f>H94</f>
        <v>5</v>
      </c>
      <c r="I95" s="10">
        <f>I94</f>
        <v>5</v>
      </c>
    </row>
    <row r="96" spans="1:9" s="37" customFormat="1" x14ac:dyDescent="0.25">
      <c r="A96" s="45">
        <v>86</v>
      </c>
      <c r="B96" s="21" t="s">
        <v>69</v>
      </c>
      <c r="C96" s="23">
        <v>807</v>
      </c>
      <c r="D96" s="275" t="s">
        <v>239</v>
      </c>
      <c r="E96" s="237">
        <v>870</v>
      </c>
      <c r="F96" s="17" t="s">
        <v>171</v>
      </c>
      <c r="G96" s="10">
        <v>4.5</v>
      </c>
      <c r="H96" s="10">
        <v>5</v>
      </c>
      <c r="I96" s="10">
        <v>5</v>
      </c>
    </row>
    <row r="97" spans="1:9" ht="27" customHeight="1" x14ac:dyDescent="0.25">
      <c r="A97" s="45">
        <v>87</v>
      </c>
      <c r="B97" s="27" t="s">
        <v>1</v>
      </c>
      <c r="C97" s="23">
        <v>807</v>
      </c>
      <c r="D97" s="276" t="s">
        <v>240</v>
      </c>
      <c r="E97" s="207"/>
      <c r="F97" s="26"/>
      <c r="G97" s="14">
        <f>G98+G103</f>
        <v>100.343</v>
      </c>
      <c r="H97" s="14">
        <f>H98+H103</f>
        <v>1.643</v>
      </c>
      <c r="I97" s="14">
        <f>I98+I103</f>
        <v>1.643</v>
      </c>
    </row>
    <row r="98" spans="1:9" ht="45" customHeight="1" x14ac:dyDescent="0.25">
      <c r="A98" s="45">
        <v>88</v>
      </c>
      <c r="B98" s="283" t="s">
        <v>264</v>
      </c>
      <c r="C98" s="23">
        <v>807</v>
      </c>
      <c r="D98" s="276" t="s">
        <v>241</v>
      </c>
      <c r="E98" s="207"/>
      <c r="F98" s="26"/>
      <c r="G98" s="14">
        <f>G99</f>
        <v>1.643</v>
      </c>
      <c r="H98" s="14">
        <f t="shared" ref="H98:I100" si="35">H99</f>
        <v>1.643</v>
      </c>
      <c r="I98" s="14">
        <f t="shared" si="35"/>
        <v>1.643</v>
      </c>
    </row>
    <row r="99" spans="1:9" ht="26.4" x14ac:dyDescent="0.25">
      <c r="A99" s="45">
        <v>89</v>
      </c>
      <c r="B99" s="21" t="s">
        <v>183</v>
      </c>
      <c r="C99" s="23">
        <v>807</v>
      </c>
      <c r="D99" s="276" t="s">
        <v>241</v>
      </c>
      <c r="E99" s="208" t="s">
        <v>76</v>
      </c>
      <c r="F99" s="26"/>
      <c r="G99" s="14">
        <f>G100</f>
        <v>1.643</v>
      </c>
      <c r="H99" s="14">
        <f t="shared" si="35"/>
        <v>1.643</v>
      </c>
      <c r="I99" s="14">
        <f t="shared" si="35"/>
        <v>1.643</v>
      </c>
    </row>
    <row r="100" spans="1:9" ht="26.4" x14ac:dyDescent="0.25">
      <c r="A100" s="45">
        <v>90</v>
      </c>
      <c r="B100" s="21" t="s">
        <v>2</v>
      </c>
      <c r="C100" s="23">
        <v>807</v>
      </c>
      <c r="D100" s="276" t="s">
        <v>241</v>
      </c>
      <c r="E100" s="209" t="s">
        <v>68</v>
      </c>
      <c r="F100" s="28"/>
      <c r="G100" s="14">
        <f>G101</f>
        <v>1.643</v>
      </c>
      <c r="H100" s="14">
        <f t="shared" si="35"/>
        <v>1.643</v>
      </c>
      <c r="I100" s="14">
        <f t="shared" si="35"/>
        <v>1.643</v>
      </c>
    </row>
    <row r="101" spans="1:9" x14ac:dyDescent="0.25">
      <c r="A101" s="45">
        <v>91</v>
      </c>
      <c r="B101" s="23" t="s">
        <v>60</v>
      </c>
      <c r="C101" s="23">
        <v>807</v>
      </c>
      <c r="D101" s="276" t="s">
        <v>241</v>
      </c>
      <c r="E101" s="209" t="s">
        <v>68</v>
      </c>
      <c r="F101" s="28" t="s">
        <v>167</v>
      </c>
      <c r="G101" s="14">
        <f>G102</f>
        <v>1.643</v>
      </c>
      <c r="H101" s="14">
        <f>H102</f>
        <v>1.643</v>
      </c>
      <c r="I101" s="14">
        <f>I102</f>
        <v>1.643</v>
      </c>
    </row>
    <row r="102" spans="1:9" x14ac:dyDescent="0.25">
      <c r="A102" s="45">
        <v>92</v>
      </c>
      <c r="B102" s="44" t="s">
        <v>89</v>
      </c>
      <c r="C102" s="23">
        <v>807</v>
      </c>
      <c r="D102" s="276" t="s">
        <v>241</v>
      </c>
      <c r="E102" s="209" t="s">
        <v>68</v>
      </c>
      <c r="F102" s="17" t="s">
        <v>172</v>
      </c>
      <c r="G102" s="14">
        <v>1.643</v>
      </c>
      <c r="H102" s="14">
        <v>1.643</v>
      </c>
      <c r="I102" s="38">
        <v>1.643</v>
      </c>
    </row>
    <row r="103" spans="1:9" ht="39.6" x14ac:dyDescent="0.25">
      <c r="A103" s="45">
        <v>93</v>
      </c>
      <c r="B103" s="21" t="s">
        <v>97</v>
      </c>
      <c r="C103" s="23">
        <v>807</v>
      </c>
      <c r="D103" s="30" t="s">
        <v>242</v>
      </c>
      <c r="E103" s="210"/>
      <c r="F103" s="17"/>
      <c r="G103" s="40">
        <f>G108+G104</f>
        <v>98.7</v>
      </c>
      <c r="H103" s="40">
        <f t="shared" ref="H103:I103" si="36">H108+H104</f>
        <v>0</v>
      </c>
      <c r="I103" s="40">
        <f t="shared" si="36"/>
        <v>0</v>
      </c>
    </row>
    <row r="104" spans="1:9" ht="52.8" x14ac:dyDescent="0.25">
      <c r="A104" s="45">
        <v>94</v>
      </c>
      <c r="B104" s="21" t="s">
        <v>85</v>
      </c>
      <c r="C104" s="23">
        <v>807</v>
      </c>
      <c r="D104" s="30" t="s">
        <v>242</v>
      </c>
      <c r="E104" s="203" t="s">
        <v>75</v>
      </c>
      <c r="F104" s="17"/>
      <c r="G104" s="40">
        <f>G105</f>
        <v>69.722999999999999</v>
      </c>
      <c r="H104" s="40">
        <f t="shared" ref="H104:I106" si="37">H105</f>
        <v>0</v>
      </c>
      <c r="I104" s="40">
        <f t="shared" si="37"/>
        <v>0</v>
      </c>
    </row>
    <row r="105" spans="1:9" ht="26.4" x14ac:dyDescent="0.25">
      <c r="A105" s="45">
        <v>95</v>
      </c>
      <c r="B105" s="21" t="s">
        <v>82</v>
      </c>
      <c r="C105" s="23">
        <v>807</v>
      </c>
      <c r="D105" s="30" t="s">
        <v>242</v>
      </c>
      <c r="E105" s="203" t="s">
        <v>72</v>
      </c>
      <c r="F105" s="17"/>
      <c r="G105" s="40">
        <f>G106</f>
        <v>69.722999999999999</v>
      </c>
      <c r="H105" s="40">
        <f t="shared" si="37"/>
        <v>0</v>
      </c>
      <c r="I105" s="40">
        <f t="shared" si="37"/>
        <v>0</v>
      </c>
    </row>
    <row r="106" spans="1:9" x14ac:dyDescent="0.25">
      <c r="A106" s="45">
        <v>96</v>
      </c>
      <c r="B106" s="21" t="s">
        <v>95</v>
      </c>
      <c r="C106" s="23">
        <v>807</v>
      </c>
      <c r="D106" s="30" t="s">
        <v>242</v>
      </c>
      <c r="E106" s="203" t="s">
        <v>72</v>
      </c>
      <c r="F106" s="17" t="s">
        <v>173</v>
      </c>
      <c r="G106" s="40">
        <f>G107</f>
        <v>69.722999999999999</v>
      </c>
      <c r="H106" s="40">
        <f t="shared" si="37"/>
        <v>0</v>
      </c>
      <c r="I106" s="40">
        <f t="shared" si="37"/>
        <v>0</v>
      </c>
    </row>
    <row r="107" spans="1:9" x14ac:dyDescent="0.25">
      <c r="A107" s="45">
        <v>97</v>
      </c>
      <c r="B107" s="21" t="s">
        <v>96</v>
      </c>
      <c r="C107" s="23">
        <v>807</v>
      </c>
      <c r="D107" s="30" t="s">
        <v>242</v>
      </c>
      <c r="E107" s="203" t="s">
        <v>72</v>
      </c>
      <c r="F107" s="17" t="s">
        <v>174</v>
      </c>
      <c r="G107" s="40">
        <v>69.722999999999999</v>
      </c>
      <c r="H107" s="40">
        <v>0</v>
      </c>
      <c r="I107" s="39">
        <v>0</v>
      </c>
    </row>
    <row r="108" spans="1:9" ht="34.5" customHeight="1" x14ac:dyDescent="0.25">
      <c r="A108" s="45">
        <v>98</v>
      </c>
      <c r="B108" s="277" t="s">
        <v>181</v>
      </c>
      <c r="C108" s="23">
        <v>807</v>
      </c>
      <c r="D108" s="30" t="s">
        <v>242</v>
      </c>
      <c r="E108" s="203" t="s">
        <v>76</v>
      </c>
      <c r="F108" s="17"/>
      <c r="G108" s="40">
        <f>G109</f>
        <v>28.977</v>
      </c>
      <c r="H108" s="40">
        <f t="shared" ref="H108:I110" si="38">H109</f>
        <v>0</v>
      </c>
      <c r="I108" s="40">
        <f t="shared" si="38"/>
        <v>0</v>
      </c>
    </row>
    <row r="109" spans="1:9" ht="26.4" x14ac:dyDescent="0.25">
      <c r="A109" s="45">
        <v>99</v>
      </c>
      <c r="B109" s="21" t="s">
        <v>2</v>
      </c>
      <c r="C109" s="23">
        <v>807</v>
      </c>
      <c r="D109" s="30" t="s">
        <v>242</v>
      </c>
      <c r="E109" s="203" t="s">
        <v>68</v>
      </c>
      <c r="F109" s="17"/>
      <c r="G109" s="40">
        <f>G110</f>
        <v>28.977</v>
      </c>
      <c r="H109" s="40">
        <f t="shared" si="38"/>
        <v>0</v>
      </c>
      <c r="I109" s="40">
        <f t="shared" si="38"/>
        <v>0</v>
      </c>
    </row>
    <row r="110" spans="1:9" x14ac:dyDescent="0.25">
      <c r="A110" s="45">
        <v>100</v>
      </c>
      <c r="B110" s="21" t="s">
        <v>95</v>
      </c>
      <c r="C110" s="23">
        <v>807</v>
      </c>
      <c r="D110" s="30" t="s">
        <v>242</v>
      </c>
      <c r="E110" s="203" t="s">
        <v>68</v>
      </c>
      <c r="F110" s="17" t="s">
        <v>173</v>
      </c>
      <c r="G110" s="40">
        <f>G111</f>
        <v>28.977</v>
      </c>
      <c r="H110" s="40">
        <f t="shared" si="38"/>
        <v>0</v>
      </c>
      <c r="I110" s="40">
        <f t="shared" si="38"/>
        <v>0</v>
      </c>
    </row>
    <row r="111" spans="1:9" x14ac:dyDescent="0.25">
      <c r="A111" s="45">
        <v>101</v>
      </c>
      <c r="B111" s="21" t="s">
        <v>96</v>
      </c>
      <c r="C111" s="23">
        <v>807</v>
      </c>
      <c r="D111" s="30" t="s">
        <v>242</v>
      </c>
      <c r="E111" s="203" t="s">
        <v>68</v>
      </c>
      <c r="F111" s="17" t="s">
        <v>174</v>
      </c>
      <c r="G111" s="40">
        <v>28.977</v>
      </c>
      <c r="H111" s="40">
        <v>0</v>
      </c>
      <c r="I111" s="39">
        <v>0</v>
      </c>
    </row>
    <row r="112" spans="1:9" ht="29.25" customHeight="1" x14ac:dyDescent="0.25">
      <c r="A112" s="45">
        <v>102</v>
      </c>
      <c r="B112" s="22" t="s">
        <v>74</v>
      </c>
      <c r="C112" s="23">
        <v>807</v>
      </c>
      <c r="D112" s="275" t="s">
        <v>228</v>
      </c>
      <c r="E112" s="203"/>
      <c r="F112" s="17"/>
      <c r="G112" s="14">
        <f>G113</f>
        <v>0.5</v>
      </c>
      <c r="H112" s="14">
        <f t="shared" ref="H112:I114" si="39">H113</f>
        <v>0</v>
      </c>
      <c r="I112" s="14">
        <f t="shared" si="39"/>
        <v>0</v>
      </c>
    </row>
    <row r="113" spans="1:9" x14ac:dyDescent="0.25">
      <c r="A113" s="45">
        <v>103</v>
      </c>
      <c r="B113" s="21" t="s">
        <v>265</v>
      </c>
      <c r="C113" s="23">
        <v>807</v>
      </c>
      <c r="D113" s="275" t="s">
        <v>237</v>
      </c>
      <c r="E113" s="202"/>
      <c r="F113" s="13"/>
      <c r="G113" s="14">
        <f>G114</f>
        <v>0.5</v>
      </c>
      <c r="H113" s="14">
        <f t="shared" si="39"/>
        <v>0</v>
      </c>
      <c r="I113" s="14">
        <f t="shared" si="39"/>
        <v>0</v>
      </c>
    </row>
    <row r="114" spans="1:9" s="37" customFormat="1" ht="30" customHeight="1" x14ac:dyDescent="0.25">
      <c r="A114" s="45">
        <v>104</v>
      </c>
      <c r="B114" s="284" t="s">
        <v>284</v>
      </c>
      <c r="C114" s="23">
        <v>807</v>
      </c>
      <c r="D114" s="275" t="s">
        <v>261</v>
      </c>
      <c r="E114" s="202"/>
      <c r="F114" s="13"/>
      <c r="G114" s="14">
        <f>G115</f>
        <v>0.5</v>
      </c>
      <c r="H114" s="14">
        <f t="shared" si="39"/>
        <v>0</v>
      </c>
      <c r="I114" s="14">
        <f t="shared" si="39"/>
        <v>0</v>
      </c>
    </row>
    <row r="115" spans="1:9" ht="26.4" x14ac:dyDescent="0.25">
      <c r="A115" s="45">
        <v>105</v>
      </c>
      <c r="B115" s="23" t="s">
        <v>183</v>
      </c>
      <c r="C115" s="23">
        <v>807</v>
      </c>
      <c r="D115" s="275" t="s">
        <v>261</v>
      </c>
      <c r="E115" s="202" t="s">
        <v>76</v>
      </c>
      <c r="F115" s="13"/>
      <c r="G115" s="14">
        <v>0.5</v>
      </c>
      <c r="H115" s="14">
        <v>0</v>
      </c>
      <c r="I115" s="14">
        <v>0</v>
      </c>
    </row>
    <row r="116" spans="1:9" ht="26.4" x14ac:dyDescent="0.25">
      <c r="A116" s="45">
        <v>106</v>
      </c>
      <c r="B116" s="23" t="s">
        <v>182</v>
      </c>
      <c r="C116" s="23">
        <v>807</v>
      </c>
      <c r="D116" s="275" t="s">
        <v>261</v>
      </c>
      <c r="E116" s="202" t="s">
        <v>68</v>
      </c>
      <c r="F116" s="13"/>
      <c r="G116" s="14">
        <f>G115</f>
        <v>0.5</v>
      </c>
      <c r="H116" s="14">
        <v>0</v>
      </c>
      <c r="I116" s="14">
        <v>0</v>
      </c>
    </row>
    <row r="117" spans="1:9" x14ac:dyDescent="0.25">
      <c r="A117" s="45">
        <v>107</v>
      </c>
      <c r="B117" s="22" t="s">
        <v>65</v>
      </c>
      <c r="C117" s="23">
        <v>807</v>
      </c>
      <c r="D117" s="275" t="s">
        <v>261</v>
      </c>
      <c r="E117" s="202" t="s">
        <v>68</v>
      </c>
      <c r="F117" s="13" t="s">
        <v>161</v>
      </c>
      <c r="G117" s="14">
        <f>G116</f>
        <v>0.5</v>
      </c>
      <c r="H117" s="14">
        <v>0</v>
      </c>
      <c r="I117" s="14">
        <v>0</v>
      </c>
    </row>
    <row r="118" spans="1:9" ht="26.4" x14ac:dyDescent="0.25">
      <c r="A118" s="45">
        <v>108</v>
      </c>
      <c r="B118" s="23" t="s">
        <v>44</v>
      </c>
      <c r="C118" s="23">
        <v>807</v>
      </c>
      <c r="D118" s="275" t="s">
        <v>261</v>
      </c>
      <c r="E118" s="202" t="s">
        <v>68</v>
      </c>
      <c r="F118" s="13" t="s">
        <v>162</v>
      </c>
      <c r="G118" s="14">
        <f>G117</f>
        <v>0.5</v>
      </c>
      <c r="H118" s="14">
        <v>0</v>
      </c>
      <c r="I118" s="14">
        <v>0</v>
      </c>
    </row>
    <row r="119" spans="1:9" ht="24.75" customHeight="1" x14ac:dyDescent="0.25">
      <c r="A119" s="45">
        <v>109</v>
      </c>
      <c r="B119" s="22" t="s">
        <v>74</v>
      </c>
      <c r="C119" s="23">
        <v>807</v>
      </c>
      <c r="D119" s="275" t="s">
        <v>228</v>
      </c>
      <c r="E119" s="203"/>
      <c r="F119" s="17"/>
      <c r="G119" s="14">
        <f>G120</f>
        <v>20</v>
      </c>
      <c r="H119" s="14">
        <f t="shared" ref="H119:I121" si="40">H120</f>
        <v>0</v>
      </c>
      <c r="I119" s="14">
        <f t="shared" si="40"/>
        <v>0</v>
      </c>
    </row>
    <row r="120" spans="1:9" x14ac:dyDescent="0.25">
      <c r="A120" s="45">
        <v>110</v>
      </c>
      <c r="B120" s="21" t="s">
        <v>265</v>
      </c>
      <c r="C120" s="23">
        <v>807</v>
      </c>
      <c r="D120" s="275" t="s">
        <v>237</v>
      </c>
      <c r="E120" s="202"/>
      <c r="F120" s="13"/>
      <c r="G120" s="14">
        <f>G121</f>
        <v>20</v>
      </c>
      <c r="H120" s="14">
        <f t="shared" si="40"/>
        <v>0</v>
      </c>
      <c r="I120" s="14">
        <f t="shared" si="40"/>
        <v>0</v>
      </c>
    </row>
    <row r="121" spans="1:9" s="37" customFormat="1" ht="30" customHeight="1" x14ac:dyDescent="0.25">
      <c r="A121" s="45">
        <v>111</v>
      </c>
      <c r="B121" s="284" t="s">
        <v>282</v>
      </c>
      <c r="C121" s="23">
        <v>807</v>
      </c>
      <c r="D121" s="275" t="s">
        <v>261</v>
      </c>
      <c r="E121" s="202"/>
      <c r="F121" s="13"/>
      <c r="G121" s="14">
        <f>G122</f>
        <v>20</v>
      </c>
      <c r="H121" s="14">
        <f t="shared" si="40"/>
        <v>0</v>
      </c>
      <c r="I121" s="14">
        <f t="shared" si="40"/>
        <v>0</v>
      </c>
    </row>
    <row r="122" spans="1:9" ht="26.4" x14ac:dyDescent="0.25">
      <c r="A122" s="45">
        <v>112</v>
      </c>
      <c r="B122" s="23" t="s">
        <v>183</v>
      </c>
      <c r="C122" s="23">
        <v>807</v>
      </c>
      <c r="D122" s="275" t="s">
        <v>261</v>
      </c>
      <c r="E122" s="202" t="s">
        <v>76</v>
      </c>
      <c r="F122" s="13"/>
      <c r="G122" s="14">
        <f>G123</f>
        <v>20</v>
      </c>
      <c r="H122" s="14">
        <v>0</v>
      </c>
      <c r="I122" s="14">
        <v>0</v>
      </c>
    </row>
    <row r="123" spans="1:9" ht="26.4" x14ac:dyDescent="0.25">
      <c r="A123" s="45">
        <v>113</v>
      </c>
      <c r="B123" s="23" t="s">
        <v>182</v>
      </c>
      <c r="C123" s="23">
        <v>807</v>
      </c>
      <c r="D123" s="275" t="s">
        <v>261</v>
      </c>
      <c r="E123" s="202" t="s">
        <v>68</v>
      </c>
      <c r="F123" s="13"/>
      <c r="G123" s="14">
        <f>G124</f>
        <v>20</v>
      </c>
      <c r="H123" s="14">
        <v>0</v>
      </c>
      <c r="I123" s="14">
        <v>0</v>
      </c>
    </row>
    <row r="124" spans="1:9" x14ac:dyDescent="0.25">
      <c r="A124" s="45">
        <v>114</v>
      </c>
      <c r="B124" s="22" t="s">
        <v>64</v>
      </c>
      <c r="C124" s="23">
        <v>807</v>
      </c>
      <c r="D124" s="275" t="s">
        <v>261</v>
      </c>
      <c r="E124" s="202" t="s">
        <v>68</v>
      </c>
      <c r="F124" s="13" t="s">
        <v>165</v>
      </c>
      <c r="G124" s="14">
        <v>20</v>
      </c>
      <c r="H124" s="14">
        <v>0</v>
      </c>
      <c r="I124" s="14">
        <v>0</v>
      </c>
    </row>
    <row r="125" spans="1:9" x14ac:dyDescent="0.25">
      <c r="A125" s="45">
        <v>115</v>
      </c>
      <c r="B125" s="23" t="s">
        <v>66</v>
      </c>
      <c r="C125" s="23">
        <v>807</v>
      </c>
      <c r="D125" s="275" t="s">
        <v>261</v>
      </c>
      <c r="E125" s="202" t="s">
        <v>68</v>
      </c>
      <c r="F125" s="13" t="s">
        <v>166</v>
      </c>
      <c r="G125" s="14">
        <f>G124</f>
        <v>20</v>
      </c>
      <c r="H125" s="14">
        <v>0</v>
      </c>
      <c r="I125" s="14">
        <v>0</v>
      </c>
    </row>
    <row r="126" spans="1:9" x14ac:dyDescent="0.25">
      <c r="A126" s="45">
        <v>116</v>
      </c>
      <c r="B126" s="36" t="s">
        <v>8</v>
      </c>
      <c r="C126" s="29"/>
      <c r="D126" s="30"/>
      <c r="E126" s="203"/>
      <c r="F126" s="239"/>
      <c r="G126" s="14"/>
      <c r="H126" s="10">
        <v>224.18700000000001</v>
      </c>
      <c r="I126" s="10">
        <v>448.375</v>
      </c>
    </row>
    <row r="127" spans="1:9" x14ac:dyDescent="0.25">
      <c r="A127" s="45"/>
      <c r="B127" s="29" t="s">
        <v>9</v>
      </c>
      <c r="C127" s="29"/>
      <c r="D127" s="30"/>
      <c r="E127" s="203"/>
      <c r="F127" s="30"/>
      <c r="G127" s="20">
        <f>G10+G64</f>
        <v>9081.4169999999995</v>
      </c>
      <c r="H127" s="20">
        <f>H10+H64+H126</f>
        <v>8969.1419999999998</v>
      </c>
      <c r="I127" s="20">
        <f>I10+I64+I126</f>
        <v>8969.1419999999998</v>
      </c>
    </row>
  </sheetData>
  <mergeCells count="4">
    <mergeCell ref="A2:G2"/>
    <mergeCell ref="C3:H3"/>
    <mergeCell ref="A4:H4"/>
    <mergeCell ref="A5:H5"/>
  </mergeCells>
  <phoneticPr fontId="5" type="noConversion"/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14" sqref="H14"/>
    </sheetView>
  </sheetViews>
  <sheetFormatPr defaultColWidth="9.109375" defaultRowHeight="18" x14ac:dyDescent="0.35"/>
  <cols>
    <col min="1" max="1" width="43.5546875" style="279" customWidth="1"/>
    <col min="2" max="2" width="11" style="279" customWidth="1"/>
    <col min="3" max="3" width="12.44140625" style="279" customWidth="1"/>
    <col min="4" max="4" width="12.6640625" style="279" customWidth="1"/>
    <col min="5" max="16384" width="9.109375" style="279"/>
  </cols>
  <sheetData>
    <row r="1" spans="1:4" x14ac:dyDescent="0.35">
      <c r="B1" s="280"/>
      <c r="C1" s="280" t="s">
        <v>272</v>
      </c>
      <c r="D1" s="280"/>
    </row>
    <row r="2" spans="1:4" x14ac:dyDescent="0.35">
      <c r="A2" s="372" t="s">
        <v>295</v>
      </c>
      <c r="B2" s="372"/>
      <c r="C2" s="372"/>
      <c r="D2" s="372"/>
    </row>
    <row r="3" spans="1:4" ht="27" customHeight="1" x14ac:dyDescent="0.35">
      <c r="B3" s="373" t="s">
        <v>297</v>
      </c>
      <c r="C3" s="373"/>
      <c r="D3" s="373"/>
    </row>
    <row r="5" spans="1:4" x14ac:dyDescent="0.35">
      <c r="A5" s="375" t="s">
        <v>298</v>
      </c>
      <c r="B5" s="375"/>
      <c r="C5" s="375"/>
      <c r="D5" s="375"/>
    </row>
    <row r="6" spans="1:4" ht="106.5" customHeight="1" x14ac:dyDescent="0.35">
      <c r="A6" s="375"/>
      <c r="B6" s="375"/>
      <c r="C6" s="375"/>
      <c r="D6" s="375"/>
    </row>
    <row r="9" spans="1:4" x14ac:dyDescent="0.35">
      <c r="A9" s="281"/>
      <c r="B9" s="213"/>
      <c r="C9" s="374" t="s">
        <v>100</v>
      </c>
      <c r="D9" s="374"/>
    </row>
    <row r="10" spans="1:4" ht="36" customHeight="1" x14ac:dyDescent="0.35">
      <c r="A10" s="369" t="s">
        <v>269</v>
      </c>
      <c r="B10" s="370" t="s">
        <v>270</v>
      </c>
      <c r="C10" s="370"/>
      <c r="D10" s="370"/>
    </row>
    <row r="11" spans="1:4" x14ac:dyDescent="0.35">
      <c r="A11" s="369"/>
      <c r="B11" s="370" t="s">
        <v>271</v>
      </c>
      <c r="C11" s="370"/>
      <c r="D11" s="370"/>
    </row>
    <row r="12" spans="1:4" ht="44.25" customHeight="1" x14ac:dyDescent="0.35">
      <c r="A12" s="369"/>
      <c r="B12" s="371" t="s">
        <v>60</v>
      </c>
      <c r="C12" s="371"/>
      <c r="D12" s="371"/>
    </row>
    <row r="13" spans="1:4" x14ac:dyDescent="0.35">
      <c r="A13" s="369"/>
      <c r="B13" s="318" t="s">
        <v>22</v>
      </c>
      <c r="C13" s="318" t="s">
        <v>226</v>
      </c>
      <c r="D13" s="318" t="s">
        <v>291</v>
      </c>
    </row>
    <row r="14" spans="1:4" ht="95.25" customHeight="1" x14ac:dyDescent="0.35">
      <c r="A14" s="312" t="s">
        <v>268</v>
      </c>
      <c r="B14" s="313">
        <v>13.574999999999999</v>
      </c>
      <c r="C14" s="313">
        <v>0</v>
      </c>
      <c r="D14" s="313">
        <v>0</v>
      </c>
    </row>
    <row r="15" spans="1:4" x14ac:dyDescent="0.35">
      <c r="A15" s="314" t="s">
        <v>9</v>
      </c>
      <c r="B15" s="315">
        <f>SUM(B14:B14)</f>
        <v>13.574999999999999</v>
      </c>
      <c r="C15" s="315">
        <f>SUM(C14:C14)</f>
        <v>0</v>
      </c>
      <c r="D15" s="315">
        <f>SUM(D14:D14)</f>
        <v>0</v>
      </c>
    </row>
  </sheetData>
  <mergeCells count="8">
    <mergeCell ref="A10:A13"/>
    <mergeCell ref="B10:D10"/>
    <mergeCell ref="B11:D11"/>
    <mergeCell ref="B12:D12"/>
    <mergeCell ref="A2:D2"/>
    <mergeCell ref="B3:D3"/>
    <mergeCell ref="C9:D9"/>
    <mergeCell ref="A5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1'!Область_печати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User</cp:lastModifiedBy>
  <cp:lastPrinted>2016-11-16T02:28:47Z</cp:lastPrinted>
  <dcterms:created xsi:type="dcterms:W3CDTF">2010-03-12T03:41:40Z</dcterms:created>
  <dcterms:modified xsi:type="dcterms:W3CDTF">2016-11-16T02:57:23Z</dcterms:modified>
</cp:coreProperties>
</file>