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95" yWindow="-300" windowWidth="18750" windowHeight="7935" activeTab="1"/>
  </bookViews>
  <sheets>
    <sheet name="Приложение 1" sheetId="12" r:id="rId1"/>
    <sheet name="Приложение 2" sheetId="13" r:id="rId2"/>
    <sheet name="Приложение 3" sheetId="18" r:id="rId3"/>
    <sheet name="Приложение 4" sheetId="17" r:id="rId4"/>
    <sheet name="Приложение 5" sheetId="16" r:id="rId5"/>
    <sheet name="Приложение 6" sheetId="8" r:id="rId6"/>
    <sheet name="Приложение 7" sheetId="10" r:id="rId7"/>
    <sheet name="Приложение 8" sheetId="19" r:id="rId8"/>
  </sheets>
  <definedNames>
    <definedName name="_xlnm.Print_Area" localSheetId="0">'Приложение 1'!$A$1:$F$22</definedName>
    <definedName name="_xlnm.Print_Area" localSheetId="3">'Приложение 4'!$A$1:$M$46</definedName>
    <definedName name="_xlnm.Print_Area" localSheetId="5">'Приложение 6'!$A$1:$I$100</definedName>
  </definedNames>
  <calcPr calcId="125725"/>
</workbook>
</file>

<file path=xl/calcChain.xml><?xml version="1.0" encoding="utf-8"?>
<calcChain xmlns="http://schemas.openxmlformats.org/spreadsheetml/2006/main">
  <c r="G83" i="10"/>
  <c r="I55"/>
  <c r="I24" i="8"/>
  <c r="H55" i="10"/>
  <c r="H24" i="8"/>
  <c r="F12" i="16"/>
  <c r="E12"/>
  <c r="L39" i="17"/>
  <c r="M39"/>
  <c r="K39"/>
  <c r="G58" i="10"/>
  <c r="I44"/>
  <c r="I43" s="1"/>
  <c r="H44"/>
  <c r="H43" s="1"/>
  <c r="I74"/>
  <c r="H74"/>
  <c r="I69"/>
  <c r="H69"/>
  <c r="G69"/>
  <c r="I67"/>
  <c r="I66" s="1"/>
  <c r="H67"/>
  <c r="G67"/>
  <c r="G66" s="1"/>
  <c r="H66"/>
  <c r="I65"/>
  <c r="H65"/>
  <c r="G65"/>
  <c r="G64" s="1"/>
  <c r="I64"/>
  <c r="H64"/>
  <c r="I62"/>
  <c r="H62"/>
  <c r="G62"/>
  <c r="I32"/>
  <c r="H32"/>
  <c r="I31"/>
  <c r="H31"/>
  <c r="G32"/>
  <c r="G31" s="1"/>
  <c r="I37"/>
  <c r="H37"/>
  <c r="I36"/>
  <c r="H36"/>
  <c r="I108"/>
  <c r="H108"/>
  <c r="I107"/>
  <c r="H107"/>
  <c r="I106"/>
  <c r="H106"/>
  <c r="I105"/>
  <c r="H105"/>
  <c r="I85" i="8"/>
  <c r="H85"/>
  <c r="G85"/>
  <c r="F23" i="16"/>
  <c r="E23"/>
  <c r="D23"/>
  <c r="I61" i="10" l="1"/>
  <c r="H61"/>
  <c r="G61"/>
  <c r="H39" i="8"/>
  <c r="I39"/>
  <c r="G69"/>
  <c r="I14" l="1"/>
  <c r="I15" s="1"/>
  <c r="I12"/>
  <c r="I13" s="1"/>
  <c r="I11"/>
  <c r="I44" l="1"/>
  <c r="H44"/>
  <c r="G44"/>
  <c r="I42"/>
  <c r="H42"/>
  <c r="G42"/>
  <c r="C18" i="19"/>
  <c r="D18"/>
  <c r="B18"/>
  <c r="E24" i="16"/>
  <c r="F24"/>
  <c r="D24"/>
  <c r="F15"/>
  <c r="E15"/>
  <c r="D15"/>
  <c r="I41" i="8" l="1"/>
  <c r="I40" s="1"/>
  <c r="H41"/>
  <c r="H40" s="1"/>
  <c r="G41"/>
  <c r="G40" s="1"/>
  <c r="E22" i="16"/>
  <c r="F22"/>
  <c r="D22"/>
  <c r="H81" i="10" l="1"/>
  <c r="H80" s="1"/>
  <c r="H79" s="1"/>
  <c r="H78" s="1"/>
  <c r="H77" s="1"/>
  <c r="I81"/>
  <c r="I80" s="1"/>
  <c r="I79" s="1"/>
  <c r="I78" s="1"/>
  <c r="I77" s="1"/>
  <c r="G81"/>
  <c r="G80" s="1"/>
  <c r="G79" s="1"/>
  <c r="G78" s="1"/>
  <c r="G77" s="1"/>
  <c r="G108"/>
  <c r="G107" s="1"/>
  <c r="G106" s="1"/>
  <c r="G105" s="1"/>
  <c r="G102"/>
  <c r="G103" s="1"/>
  <c r="G104" s="1"/>
  <c r="I100"/>
  <c r="I99" s="1"/>
  <c r="I98" s="1"/>
  <c r="H100"/>
  <c r="G100"/>
  <c r="G99" s="1"/>
  <c r="G98" s="1"/>
  <c r="H99"/>
  <c r="H98" s="1"/>
  <c r="I96"/>
  <c r="I95" s="1"/>
  <c r="I94" s="1"/>
  <c r="H96"/>
  <c r="H95" s="1"/>
  <c r="H94" s="1"/>
  <c r="G96"/>
  <c r="G95" s="1"/>
  <c r="G94" s="1"/>
  <c r="I92"/>
  <c r="I91" s="1"/>
  <c r="I90" s="1"/>
  <c r="H92"/>
  <c r="G92"/>
  <c r="G91" s="1"/>
  <c r="G90" s="1"/>
  <c r="H91"/>
  <c r="H90" s="1"/>
  <c r="I87"/>
  <c r="I86" s="1"/>
  <c r="I85" s="1"/>
  <c r="I84" s="1"/>
  <c r="H87"/>
  <c r="G87"/>
  <c r="G86" s="1"/>
  <c r="G85" s="1"/>
  <c r="G84" s="1"/>
  <c r="H86"/>
  <c r="H85" s="1"/>
  <c r="H84" s="1"/>
  <c r="I75"/>
  <c r="I76" s="1"/>
  <c r="H75"/>
  <c r="H76" s="1"/>
  <c r="G74"/>
  <c r="G75" s="1"/>
  <c r="G76" s="1"/>
  <c r="I73"/>
  <c r="I72" s="1"/>
  <c r="I71" s="1"/>
  <c r="H73"/>
  <c r="H72" s="1"/>
  <c r="H71" s="1"/>
  <c r="I59"/>
  <c r="I60" s="1"/>
  <c r="H59"/>
  <c r="H60" s="1"/>
  <c r="G59"/>
  <c r="G60" s="1"/>
  <c r="I57"/>
  <c r="H57"/>
  <c r="I56"/>
  <c r="H56"/>
  <c r="G56"/>
  <c r="I54"/>
  <c r="I53" s="1"/>
  <c r="H54"/>
  <c r="H53" s="1"/>
  <c r="I52"/>
  <c r="H52"/>
  <c r="G52"/>
  <c r="G51" s="1"/>
  <c r="I51"/>
  <c r="H51"/>
  <c r="I49"/>
  <c r="H49"/>
  <c r="G49"/>
  <c r="I47"/>
  <c r="H47"/>
  <c r="G47"/>
  <c r="I46"/>
  <c r="H46"/>
  <c r="G46"/>
  <c r="G44"/>
  <c r="I39"/>
  <c r="I40" s="1"/>
  <c r="H39"/>
  <c r="H40" s="1"/>
  <c r="G39"/>
  <c r="G40" s="1"/>
  <c r="I34"/>
  <c r="I35" s="1"/>
  <c r="H34"/>
  <c r="H35" s="1"/>
  <c r="G34"/>
  <c r="G35" s="1"/>
  <c r="I29"/>
  <c r="I30" s="1"/>
  <c r="H29"/>
  <c r="H30" s="1"/>
  <c r="G29"/>
  <c r="G30" s="1"/>
  <c r="I27"/>
  <c r="I26" s="1"/>
  <c r="I25" s="1"/>
  <c r="H27"/>
  <c r="H26" s="1"/>
  <c r="H25" s="1"/>
  <c r="G27"/>
  <c r="G26" s="1"/>
  <c r="I21"/>
  <c r="I22" s="1"/>
  <c r="I23" s="1"/>
  <c r="I24" s="1"/>
  <c r="H21"/>
  <c r="H22" s="1"/>
  <c r="H23" s="1"/>
  <c r="H24" s="1"/>
  <c r="G21"/>
  <c r="G22" s="1"/>
  <c r="G23" s="1"/>
  <c r="G24" s="1"/>
  <c r="I19"/>
  <c r="I18" s="1"/>
  <c r="H19"/>
  <c r="G19"/>
  <c r="G18" s="1"/>
  <c r="H18"/>
  <c r="I15"/>
  <c r="I14" s="1"/>
  <c r="I13" s="1"/>
  <c r="I12" s="1"/>
  <c r="I11" s="1"/>
  <c r="H15"/>
  <c r="H14" s="1"/>
  <c r="H13" s="1"/>
  <c r="H12" s="1"/>
  <c r="H11" s="1"/>
  <c r="G15"/>
  <c r="G14" s="1"/>
  <c r="G13" s="1"/>
  <c r="G12" s="1"/>
  <c r="G11" s="1"/>
  <c r="I57" i="8"/>
  <c r="H57"/>
  <c r="I55"/>
  <c r="H55"/>
  <c r="H17" i="10" l="1"/>
  <c r="H10" s="1"/>
  <c r="I10"/>
  <c r="I17"/>
  <c r="H70"/>
  <c r="I70"/>
  <c r="G43"/>
  <c r="G89"/>
  <c r="H48"/>
  <c r="H42" s="1"/>
  <c r="G73"/>
  <c r="G72" s="1"/>
  <c r="G71" s="1"/>
  <c r="G70" s="1"/>
  <c r="I48"/>
  <c r="I42" s="1"/>
  <c r="I41" s="1"/>
  <c r="G54"/>
  <c r="G53" s="1"/>
  <c r="I54" i="8"/>
  <c r="I53" s="1"/>
  <c r="I52" s="1"/>
  <c r="H54"/>
  <c r="H53" s="1"/>
  <c r="H51" s="1"/>
  <c r="I89" i="10"/>
  <c r="I83" s="1"/>
  <c r="H89"/>
  <c r="H83" s="1"/>
  <c r="G37"/>
  <c r="G36" s="1"/>
  <c r="G57"/>
  <c r="I31" i="8"/>
  <c r="I30" s="1"/>
  <c r="I29" s="1"/>
  <c r="I28" s="1"/>
  <c r="I27" s="1"/>
  <c r="H31"/>
  <c r="H30" s="1"/>
  <c r="H29" s="1"/>
  <c r="H28" s="1"/>
  <c r="H27" s="1"/>
  <c r="I97"/>
  <c r="I96" s="1"/>
  <c r="H97"/>
  <c r="H96" s="1"/>
  <c r="G97"/>
  <c r="G96" s="1"/>
  <c r="I91"/>
  <c r="I90" s="1"/>
  <c r="I89" s="1"/>
  <c r="I88" s="1"/>
  <c r="I87" s="1"/>
  <c r="H91"/>
  <c r="H90" s="1"/>
  <c r="H89" s="1"/>
  <c r="G91"/>
  <c r="G90" s="1"/>
  <c r="G89" s="1"/>
  <c r="H88"/>
  <c r="H87" s="1"/>
  <c r="G84"/>
  <c r="G83" s="1"/>
  <c r="I84"/>
  <c r="I83" s="1"/>
  <c r="H84"/>
  <c r="H83" s="1"/>
  <c r="I81"/>
  <c r="H81"/>
  <c r="G81"/>
  <c r="I80"/>
  <c r="H80"/>
  <c r="G80"/>
  <c r="I78"/>
  <c r="I77" s="1"/>
  <c r="H78"/>
  <c r="H77" s="1"/>
  <c r="G78"/>
  <c r="G77" s="1"/>
  <c r="I71"/>
  <c r="I70" s="1"/>
  <c r="I69" s="1"/>
  <c r="I68" s="1"/>
  <c r="I67" s="1"/>
  <c r="I66" s="1"/>
  <c r="H71"/>
  <c r="H70" s="1"/>
  <c r="H69" s="1"/>
  <c r="H68" s="1"/>
  <c r="H67" s="1"/>
  <c r="H66" s="1"/>
  <c r="G71"/>
  <c r="G70" s="1"/>
  <c r="I64"/>
  <c r="I63" s="1"/>
  <c r="I62" s="1"/>
  <c r="I61" s="1"/>
  <c r="I60" s="1"/>
  <c r="I59" s="1"/>
  <c r="H64"/>
  <c r="H63" s="1"/>
  <c r="H62" s="1"/>
  <c r="H61" s="1"/>
  <c r="H60" s="1"/>
  <c r="H59" s="1"/>
  <c r="G64"/>
  <c r="G63" s="1"/>
  <c r="G57"/>
  <c r="G55"/>
  <c r="I48"/>
  <c r="I47" s="1"/>
  <c r="H48"/>
  <c r="H47" s="1"/>
  <c r="G48"/>
  <c r="G47" s="1"/>
  <c r="G46" s="1"/>
  <c r="G39" s="1"/>
  <c r="G38" s="1"/>
  <c r="I36"/>
  <c r="I35" s="1"/>
  <c r="H36"/>
  <c r="H35" s="1"/>
  <c r="G36"/>
  <c r="G34" s="1"/>
  <c r="G33" s="1"/>
  <c r="G32" s="1"/>
  <c r="G31"/>
  <c r="G30" s="1"/>
  <c r="G29" s="1"/>
  <c r="G28" s="1"/>
  <c r="G27" s="1"/>
  <c r="G25"/>
  <c r="I25"/>
  <c r="H25"/>
  <c r="G23"/>
  <c r="I23"/>
  <c r="H23"/>
  <c r="I21"/>
  <c r="H21"/>
  <c r="G21"/>
  <c r="I20"/>
  <c r="I19" s="1"/>
  <c r="I18" s="1"/>
  <c r="I17" s="1"/>
  <c r="H20"/>
  <c r="H19" s="1"/>
  <c r="H18" s="1"/>
  <c r="H17" s="1"/>
  <c r="H14"/>
  <c r="H15" s="1"/>
  <c r="G14"/>
  <c r="G15" s="1"/>
  <c r="H12"/>
  <c r="H13" s="1"/>
  <c r="H11"/>
  <c r="G11"/>
  <c r="H41" i="10" l="1"/>
  <c r="H111" s="1"/>
  <c r="G25"/>
  <c r="I111"/>
  <c r="G48"/>
  <c r="G42" s="1"/>
  <c r="G41" s="1"/>
  <c r="G76" i="8"/>
  <c r="G75" s="1"/>
  <c r="G74" s="1"/>
  <c r="G73" s="1"/>
  <c r="I51"/>
  <c r="I50" s="1"/>
  <c r="G93"/>
  <c r="G94" s="1"/>
  <c r="H52"/>
  <c r="G35"/>
  <c r="I38"/>
  <c r="I46"/>
  <c r="H38"/>
  <c r="H46"/>
  <c r="H86"/>
  <c r="H95"/>
  <c r="G54"/>
  <c r="G53" s="1"/>
  <c r="G51" s="1"/>
  <c r="G50" s="1"/>
  <c r="I93"/>
  <c r="I94" s="1"/>
  <c r="H93"/>
  <c r="H94" s="1"/>
  <c r="G62"/>
  <c r="G61" s="1"/>
  <c r="G60" s="1"/>
  <c r="G59" s="1"/>
  <c r="G68"/>
  <c r="G67" s="1"/>
  <c r="G66" s="1"/>
  <c r="I76"/>
  <c r="I75" s="1"/>
  <c r="I74" s="1"/>
  <c r="I73" s="1"/>
  <c r="G13"/>
  <c r="G12" s="1"/>
  <c r="H34"/>
  <c r="H33" s="1"/>
  <c r="H32" s="1"/>
  <c r="G88"/>
  <c r="G87" s="1"/>
  <c r="G95"/>
  <c r="I95"/>
  <c r="I86"/>
  <c r="G20"/>
  <c r="I34"/>
  <c r="I33" s="1"/>
  <c r="I32" s="1"/>
  <c r="H50"/>
  <c r="H76"/>
  <c r="H75" s="1"/>
  <c r="H74" s="1"/>
  <c r="H73" s="1"/>
  <c r="G17" i="10" l="1"/>
  <c r="G10" s="1"/>
  <c r="G86" i="8"/>
  <c r="I10"/>
  <c r="I100" s="1"/>
  <c r="G52"/>
  <c r="H10"/>
  <c r="H9" s="1"/>
  <c r="G19"/>
  <c r="G18" s="1"/>
  <c r="G17" s="1"/>
  <c r="G10" s="1"/>
  <c r="G111" i="10" l="1"/>
  <c r="I9" i="8"/>
  <c r="H100"/>
  <c r="G9"/>
  <c r="G100"/>
  <c r="D14" i="19"/>
  <c r="C14"/>
  <c r="B14"/>
  <c r="L13" i="17" l="1"/>
  <c r="M13"/>
  <c r="K13"/>
  <c r="D10" i="16"/>
  <c r="L44" i="17"/>
  <c r="M44"/>
  <c r="K44"/>
  <c r="L41" l="1"/>
  <c r="L38" s="1"/>
  <c r="M41"/>
  <c r="M38" s="1"/>
  <c r="K41"/>
  <c r="K38" s="1"/>
  <c r="L36" l="1"/>
  <c r="L35" s="1"/>
  <c r="M36"/>
  <c r="M35" s="1"/>
  <c r="L43"/>
  <c r="M43"/>
  <c r="K36"/>
  <c r="K35" s="1"/>
  <c r="L34" l="1"/>
  <c r="M34"/>
  <c r="L12" l="1"/>
  <c r="M12"/>
  <c r="K12"/>
  <c r="E26" i="16" l="1"/>
  <c r="F26"/>
  <c r="D26"/>
  <c r="E10"/>
  <c r="E29" s="1"/>
  <c r="F10"/>
  <c r="D20"/>
  <c r="M33" i="17"/>
  <c r="L33"/>
  <c r="K43"/>
  <c r="K34" s="1"/>
  <c r="M30"/>
  <c r="M29" s="1"/>
  <c r="L30"/>
  <c r="L29" s="1"/>
  <c r="K30"/>
  <c r="K29" s="1"/>
  <c r="M27"/>
  <c r="L27"/>
  <c r="K27"/>
  <c r="M25"/>
  <c r="L25"/>
  <c r="K25"/>
  <c r="M22"/>
  <c r="L22"/>
  <c r="K22"/>
  <c r="M16"/>
  <c r="L16"/>
  <c r="K16"/>
  <c r="D16" i="16"/>
  <c r="E16"/>
  <c r="F16"/>
  <c r="D18"/>
  <c r="E18"/>
  <c r="F18"/>
  <c r="E20"/>
  <c r="F20"/>
  <c r="C16" i="12"/>
  <c r="C15" s="1"/>
  <c r="C14" s="1"/>
  <c r="D16"/>
  <c r="D15" s="1"/>
  <c r="D14" s="1"/>
  <c r="E16"/>
  <c r="E15" s="1"/>
  <c r="E14" s="1"/>
  <c r="C20"/>
  <c r="C19" s="1"/>
  <c r="C18" s="1"/>
  <c r="D20"/>
  <c r="D19" s="1"/>
  <c r="D18" s="1"/>
  <c r="E20"/>
  <c r="E19" s="1"/>
  <c r="E18" s="1"/>
  <c r="D13" l="1"/>
  <c r="D22" s="1"/>
  <c r="E13"/>
  <c r="E22" s="1"/>
  <c r="K33" i="17"/>
  <c r="F29" i="16"/>
  <c r="K24" i="17"/>
  <c r="K21" s="1"/>
  <c r="K11" s="1"/>
  <c r="C13" i="12"/>
  <c r="C22" s="1"/>
  <c r="L24" i="17"/>
  <c r="L21" s="1"/>
  <c r="L11" s="1"/>
  <c r="M24"/>
  <c r="M21" s="1"/>
  <c r="M11" s="1"/>
  <c r="D29" i="16"/>
  <c r="M46" i="17" l="1"/>
  <c r="L46"/>
  <c r="K46"/>
</calcChain>
</file>

<file path=xl/sharedStrings.xml><?xml version="1.0" encoding="utf-8"?>
<sst xmlns="http://schemas.openxmlformats.org/spreadsheetml/2006/main" count="1171" uniqueCount="386">
  <si>
    <t>Резервные фонды местной администрации</t>
  </si>
  <si>
    <t>Межбюджетные трансферты из краевого и федерального бюджета и доли софинансирования в рамках непрограмных расходов</t>
  </si>
  <si>
    <t>Иные закупки товаров, работ и услуг для государственных муниципальных нужд</t>
  </si>
  <si>
    <t>Национальная экономика</t>
  </si>
  <si>
    <t>Предоставление субсидий бюджетным, автономным учреждениям и иным некомерческим организациям</t>
  </si>
  <si>
    <t>Условно утвержденные расходы</t>
  </si>
  <si>
    <t>Всего</t>
  </si>
  <si>
    <t>Резервные фонды местной администрации в рамках непрограммных расходов</t>
  </si>
  <si>
    <t>00</t>
  </si>
  <si>
    <t>Резервные фонды местной администрации, в рамках непрограммных расходов</t>
  </si>
  <si>
    <t>Приложение №1</t>
  </si>
  <si>
    <t xml:space="preserve">сельского Совета депутатов </t>
  </si>
  <si>
    <t xml:space="preserve">                                                                 </t>
  </si>
  <si>
    <t xml:space="preserve">            код</t>
  </si>
  <si>
    <t>Наименование кода группы, подгруппы, статьи, вида источника финансирования бюджета</t>
  </si>
  <si>
    <t>сумма</t>
  </si>
  <si>
    <t xml:space="preserve">Итого источников внутреннего  финансирования                                                               </t>
  </si>
  <si>
    <t>код по бюджетной классификации</t>
  </si>
  <si>
    <t>наименование кода по бюджетной классификации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</si>
  <si>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</t>
  </si>
  <si>
    <t>Невыясненные поступления, зачисляемые в бюджеты поселений</t>
  </si>
  <si>
    <t>Муниципальная программа «Улучшение жизнедеятельности населения муниципального образования Недокурский сельсовет».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</si>
  <si>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"Развитие транспортной инфраструктуры муниципального образования Недокурский сельсовет"  муниципальной программы "Улучшение жизнедеятельности населения муниципального образования Недокурский сельсовет".</t>
  </si>
  <si>
    <t>Подпрограмма "Благоустройство муниципального образования «Недокурский сельсовет».</t>
  </si>
  <si>
    <t>Уличное освещение, в рамках подпрограммы "Благоустройство муниципального образования «Недокурский сельсовет» муниципальной программы «Улучшение жизнедеятельности населения муниципального образования Недокурский сельсовет».</t>
  </si>
  <si>
    <t>Муниципальная программа « Развитие физической культуры и спорта в  муниципальном образовании Недокурский сельсовет».</t>
  </si>
  <si>
    <t>Подпрограмма: "Развитие транспортной инфраструктуры муниципального образования Недокурский сельсовет".</t>
  </si>
  <si>
    <t>Обеспечение деятельности оказание услуг подведомственных учреждений в рамках муниципальной программы « Развитие физической культуры и спорта в  муниципальном образовании Недокурский сельсовет» .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</si>
  <si>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"Развитие транспортной инфраструктуры муниципального образования Недокурский сельсовет"  муниципальной программы "Улучшение жизнедеятельности населения муниципального образования Недокурский сельсовет" .</t>
  </si>
  <si>
    <t>Уличное освещение, в рамках подпрограммы "Благоустройство муниципального образования «Недокурский сельсовет» " муниципальной программы «Улучшение жизнедеятельности населения муниципального образования Недокурский сельсовет».</t>
  </si>
  <si>
    <t>Финансовое управление администрации Кежемского района</t>
  </si>
  <si>
    <t>900 1 17 01 050 10 0000 180</t>
  </si>
  <si>
    <t>900 2 08 05 000 10 0000 180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</si>
  <si>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</si>
  <si>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</si>
  <si>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</si>
  <si>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</si>
  <si>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06</t>
  </si>
  <si>
    <t>Резервные фонды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</si>
  <si>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</si>
  <si>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Культура, кинематография </t>
  </si>
  <si>
    <t>Дотации бюджетам субъектов Российской Федерации и муниципальных образований</t>
  </si>
  <si>
    <t>ИТОГО</t>
  </si>
  <si>
    <t>110</t>
  </si>
  <si>
    <t xml:space="preserve">          Источники внутреннего  финансирования дефицита</t>
  </si>
  <si>
    <t xml:space="preserve"> тыс. руб.</t>
  </si>
  <si>
    <t>№ строки</t>
  </si>
  <si>
    <t>Наименование показателя</t>
  </si>
  <si>
    <t>01</t>
  </si>
  <si>
    <t>02</t>
  </si>
  <si>
    <t>10</t>
  </si>
  <si>
    <t>08</t>
  </si>
  <si>
    <t>04</t>
  </si>
  <si>
    <t>03</t>
  </si>
  <si>
    <t>Общегосударственные вопросы</t>
  </si>
  <si>
    <t>Межбюджетные трансферты</t>
  </si>
  <si>
    <t>Культура</t>
  </si>
  <si>
    <t>Жилищно-коммунальное хозяйство</t>
  </si>
  <si>
    <t>Национальная безопасность и правоохранительная деятельность</t>
  </si>
  <si>
    <t>Благоустройство</t>
  </si>
  <si>
    <t>Иные межбюджетные трансферты</t>
  </si>
  <si>
    <t>240</t>
  </si>
  <si>
    <t>540</t>
  </si>
  <si>
    <t>610</t>
  </si>
  <si>
    <t>120</t>
  </si>
  <si>
    <t>850</t>
  </si>
  <si>
    <t>Непрограммные расходы</t>
  </si>
  <si>
    <t>100</t>
  </si>
  <si>
    <t>200</t>
  </si>
  <si>
    <t>Код ведомства</t>
  </si>
  <si>
    <t>Целевая статья</t>
  </si>
  <si>
    <t>Вид расходов</t>
  </si>
  <si>
    <t>Функционирование органов местного самоуправления</t>
  </si>
  <si>
    <t>Расходы на выплаты персоналу государственных (муниципальных) органов</t>
  </si>
  <si>
    <t>Руководство и управление в сфере управленческеих функций органов местного самоуправления в рамках непрограмных расходов органов местного самоуправления</t>
  </si>
  <si>
    <t>Расходы на выплаты персоналу в целях обеспечения выполнения функций государственнными (муниципальными) органами, казенными учреждениями, органами управления государственными внебюджетными фондами.</t>
  </si>
  <si>
    <t>Иные бюджетные ассигнования</t>
  </si>
  <si>
    <t>800</t>
  </si>
  <si>
    <t>Уплата налогов, сборов и иных платежей</t>
  </si>
  <si>
    <t>Другие общегосударственные вопросы</t>
  </si>
  <si>
    <t>500</t>
  </si>
  <si>
    <t>600</t>
  </si>
  <si>
    <t>Субсидии бюджетным учреждениям</t>
  </si>
  <si>
    <t>Дорожное хозяйство (дорожные фонды)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</si>
  <si>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</si>
  <si>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</si>
  <si>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отсутствуют военные комиссариаты, в рамках непрограмных расходов</t>
  </si>
  <si>
    <t>Физическая культура и спорт</t>
  </si>
  <si>
    <t>Массовый спорт</t>
  </si>
  <si>
    <t>тыс. рублей</t>
  </si>
  <si>
    <t>Наименование распорядителей, получателей и наименование показателей бюджетной классификации</t>
  </si>
  <si>
    <t>3</t>
  </si>
  <si>
    <t>4</t>
  </si>
  <si>
    <t>5</t>
  </si>
  <si>
    <t>6</t>
  </si>
  <si>
    <t>Резервные средства</t>
  </si>
  <si>
    <t>Администрация Недокурского сельсовета</t>
  </si>
  <si>
    <t xml:space="preserve"> </t>
  </si>
  <si>
    <t>тыс.руб.</t>
  </si>
  <si>
    <t>№</t>
  </si>
  <si>
    <t>Код бюджетной классификации</t>
  </si>
  <si>
    <t>код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</si>
  <si>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</si>
  <si>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</si>
  <si>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</si>
  <si>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</si>
  <si>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</si>
  <si>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</si>
  <si>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000</t>
  </si>
  <si>
    <t>0000</t>
  </si>
  <si>
    <t>НАЛОГОВЫЕ И НЕНАЛОГОВЫЕ ДОХОДЫ</t>
  </si>
  <si>
    <t>1</t>
  </si>
  <si>
    <t xml:space="preserve">НАЛОГИ НА ПРИБЫЛЬ, ДОХОДЫ </t>
  </si>
  <si>
    <t>182</t>
  </si>
  <si>
    <t>010</t>
  </si>
  <si>
    <t xml:space="preserve">Налог на доходы физических лиц 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</si>
  <si>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</si>
  <si>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</si>
  <si>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</si>
  <si>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040</t>
  </si>
  <si>
    <t>022</t>
  </si>
  <si>
    <t>30</t>
  </si>
  <si>
    <t>40</t>
  </si>
  <si>
    <t>50</t>
  </si>
  <si>
    <t>60</t>
  </si>
  <si>
    <t>НАЛОГИ НА ИМУЩЕСТВО</t>
  </si>
  <si>
    <t>Налог на имущество физических лиц</t>
  </si>
  <si>
    <t xml:space="preserve">Земельный налог </t>
  </si>
  <si>
    <t>Государственная пошлина по делам, рассматриваемым в судах общей юрисдикции, мировыми судьями</t>
  </si>
  <si>
    <t>033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</si>
  <si>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</si>
  <si>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</si>
  <si>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</si>
  <si>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807</t>
  </si>
  <si>
    <t>151</t>
  </si>
  <si>
    <t>001</t>
  </si>
  <si>
    <t>999</t>
  </si>
  <si>
    <t>ВСЕГО ДОХОДОВ</t>
  </si>
  <si>
    <t>043</t>
  </si>
  <si>
    <t>Земельный налог с организаций, обладающих земельным участком, расположенным в границах сельских поселений</t>
  </si>
  <si>
    <t>Раздел             Подраздел</t>
  </si>
  <si>
    <t>0800</t>
  </si>
  <si>
    <t>0801</t>
  </si>
  <si>
    <t>1100</t>
  </si>
  <si>
    <t>1102</t>
  </si>
  <si>
    <t>0300</t>
  </si>
  <si>
    <t>0310</t>
  </si>
  <si>
    <t>0400</t>
  </si>
  <si>
    <t>0409</t>
  </si>
  <si>
    <t>0500</t>
  </si>
  <si>
    <t>0503</t>
  </si>
  <si>
    <t>0100</t>
  </si>
  <si>
    <t>0104</t>
  </si>
  <si>
    <t>0102</t>
  </si>
  <si>
    <t>0106</t>
  </si>
  <si>
    <t>0111</t>
  </si>
  <si>
    <t>0113</t>
  </si>
  <si>
    <t>0200</t>
  </si>
  <si>
    <t>0203</t>
  </si>
  <si>
    <t>7</t>
  </si>
  <si>
    <t>8</t>
  </si>
  <si>
    <t>9</t>
  </si>
  <si>
    <t>Раздел      Подраздел</t>
  </si>
  <si>
    <t xml:space="preserve">  Рз              ПРз</t>
  </si>
  <si>
    <t>Приложение № 4</t>
  </si>
  <si>
    <t xml:space="preserve">Закупка товаров, работ и услуг для государственных (муниципальных) нужд
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</si>
  <si>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</si>
  <si>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</si>
  <si>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Приложение № 3</t>
  </si>
  <si>
    <t xml:space="preserve">Главные администраторы </t>
  </si>
  <si>
    <t>код бюджетной классификации</t>
  </si>
  <si>
    <t>наименование кода бюджетной классификации</t>
  </si>
  <si>
    <t xml:space="preserve">                                                              Приложение № 5</t>
  </si>
  <si>
    <t xml:space="preserve">              Приложение № 6</t>
  </si>
  <si>
    <t xml:space="preserve">Подпрограмма: "Развитие транспортной инфраструктуры муниципального образования Недокурский сельсовет" </t>
  </si>
  <si>
    <t xml:space="preserve">Муниципальная программа «Улучшение жизнедеятельности населения муниципального образования Недокурский сельсовет» </t>
  </si>
  <si>
    <t>Главные администраторы доходов бюджета Недокурского сельсовета Кежемского района Красноярского края</t>
  </si>
  <si>
    <t>Администрация Недокурского сельсовета Кежемского района Красноярского края</t>
  </si>
  <si>
    <t>Прочие неналоговые доходы бюджетов сельских поселений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</si>
  <si>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</si>
  <si>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</si>
  <si>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Невыясненные поступления, зачисляемые в бюджеты сельских поселений  </t>
  </si>
  <si>
    <t>Средства самообложения граждан, зачисляемые в бюджеты сельских поселений</t>
  </si>
  <si>
    <t>Прочие межбюджетные трансферты, передаваемые бюджетам сельских поселений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</si>
  <si>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Прочие межбюджетные трансферты, передаваемые бюджетам сельских поселений (резервные фонды исполнительных органов государственной власти субъектов Российской Федерации)</t>
  </si>
  <si>
    <t>Прочие межбюджетные трансферты, передаваемые бюджетам сельских поселений на государственную поддержку действующих и вновь создаваемых спортивных клубов по месту жительства граждан</t>
  </si>
  <si>
    <t>Прочие межбюджетные трансферты, передаваемые бюджетам сельских поселений на реализацию проектов по благоустройству территорий поселений  в рамках подпрограммы «Поддержка муниципальных проектов и мероприятий по благоустройству территорий» государственной программы Красноярского края «Содействие развитию местного самоуправления»</t>
  </si>
  <si>
    <t xml:space="preserve">Акцизы на автомобильный бензин, производимый на территории РФ </t>
  </si>
  <si>
    <t>Доходы бюджетов сельских поселений от возврата бюджетными учреждениями остатков субсидий прошлых лет</t>
  </si>
  <si>
    <t>807 2 18 05010 10 0000 180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</si>
  <si>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</si>
  <si>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807 1 08 04020 01 1000 110</t>
  </si>
  <si>
    <t>807 1 08 04020 01 2000 110</t>
  </si>
  <si>
    <t>807 1 08 04020 01 3000 110</t>
  </si>
  <si>
    <t>807 1 08 04020 01 4000 110</t>
  </si>
  <si>
    <t>807 1 16 32000 10 0000 140</t>
  </si>
  <si>
    <t>807 1 16 51040 02 0000 140</t>
  </si>
  <si>
    <t>807 1 17 01050 10 0000 180</t>
  </si>
  <si>
    <t>807 1 17 05050 10 0000 180</t>
  </si>
  <si>
    <t>807 1 17 14030 10 0000 180</t>
  </si>
  <si>
    <t>807 2 07 05030 10 0000 180</t>
  </si>
  <si>
    <t>024</t>
  </si>
  <si>
    <t xml:space="preserve"> Иные межбюджетные трансферты</t>
  </si>
  <si>
    <t>2018 год</t>
  </si>
  <si>
    <t>Всего доходы  бюджета сельсовета на 2018 год</t>
  </si>
  <si>
    <t>04 0 00 00000</t>
  </si>
  <si>
    <t>04 1 00 00000</t>
  </si>
  <si>
    <t>04 1 00 00220</t>
  </si>
  <si>
    <t>04 0 00  00000</t>
  </si>
  <si>
    <t>04 1 00  00000</t>
  </si>
  <si>
    <t>04 1 00  00210</t>
  </si>
  <si>
    <t>04 1 00 00210</t>
  </si>
  <si>
    <t>04 5 00 00000</t>
  </si>
  <si>
    <t>04 2 00 00000</t>
  </si>
  <si>
    <t>04 3 00 00000</t>
  </si>
  <si>
    <t>04 3 00 10110</t>
  </si>
  <si>
    <t>04 4 00 00000</t>
  </si>
  <si>
    <t>04 4 00 75140</t>
  </si>
  <si>
    <t>04 4 00 51180</t>
  </si>
  <si>
    <t>03 2 00 00000</t>
  </si>
  <si>
    <t>03 0 00 00000</t>
  </si>
  <si>
    <t>03 2 00 49080</t>
  </si>
  <si>
    <t>03 3 00 00000</t>
  </si>
  <si>
    <t>03 3 00 49010</t>
  </si>
  <si>
    <t xml:space="preserve">03 3 00 49040 </t>
  </si>
  <si>
    <t>03 3 00 49040</t>
  </si>
  <si>
    <t>03 3 00 49050</t>
  </si>
  <si>
    <t>02 0 00 00000</t>
  </si>
  <si>
    <t>02 0 00 00610</t>
  </si>
  <si>
    <t>04 1 00  00220</t>
  </si>
  <si>
    <t>04 2 00 49580</t>
  </si>
  <si>
    <t>Глава муниципального образования в рамках непрограммных расходов</t>
  </si>
  <si>
    <t>04 5 00 48010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</si>
  <si>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непрограмных мероприятий</t>
  </si>
  <si>
    <t>Прочие непрограммные расходы</t>
  </si>
  <si>
    <t>Прочие расходы на благоустройство  в рамках подпрограммы "Благоустройство муниципального образования «Недокурский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</si>
  <si>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Приложение № 7</t>
  </si>
  <si>
    <t>Иные межбюджетные трансферты выделяемые из бюджета Недокурского сельсовета в районный бюджет на осуществление полномочий по внешнему муниципальному финансовому контролю в рамках непрограммных расходов</t>
  </si>
  <si>
    <t>Наименование иных межбюджетных трансфертов</t>
  </si>
  <si>
    <t>Наименование разделов</t>
  </si>
  <si>
    <t>О1</t>
  </si>
  <si>
    <t>Приложение № 8</t>
  </si>
  <si>
    <t>Организация и содержание мест захоронения в рамках подпрограммы "Благоустройство муниципального образования «Недокурский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</si>
  <si>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 xml:space="preserve">Организация и содержание мест захоронения в рамках  подпрограммы "Благоустройство муниципального образования «Недокурский сельсовет»   муниципальной программы «Улучшение жизнедеятельности населения муниципального образования Недокурский сельсовет».                </t>
  </si>
  <si>
    <t>Расходы на выплаты персоналу государственных муниципальных  органов</t>
  </si>
  <si>
    <t>Расходы по устройству минерализованных защитных противопожарных полос в рамках непрограмных расходов</t>
  </si>
  <si>
    <t xml:space="preserve">Прочие безвозмездные поступления в бюджеты поселений </t>
  </si>
  <si>
    <t>налог на имущество физических лиц , взимаемый по ставкам , применяемым к объектам налогообложения , расположенным в границах сельских поселений</t>
  </si>
  <si>
    <t>Прочие межбюджетные трансферты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</si>
  <si>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Прочие межбюджетные трансферты на обустройство пешеходных переходов и нанесение дорожной разметки на автомобильных дорогах общего пользования местного значения в рамках подпрограммы "Повышение безопасности дорожного движения в Красноярском крае" государственной программы Красноярского края "Развитие транспортной системы"</t>
  </si>
  <si>
    <t>Муниципальные программы</t>
  </si>
  <si>
    <t>непрограммные расходы</t>
  </si>
  <si>
    <t>Межбюджетные трансферты из краевого и федерального бюджета и доли софинансирования в рамках непрограммных расходов</t>
  </si>
  <si>
    <t>Прочие непрограммные мероприятия</t>
  </si>
  <si>
    <t>2019 год</t>
  </si>
  <si>
    <t xml:space="preserve">к  проекту решения Недокурского </t>
  </si>
  <si>
    <t xml:space="preserve">к  проекту решения Недокурского сельского Совета депутатов </t>
  </si>
  <si>
    <t xml:space="preserve">                                                               к  проекту решения Недокурского сельского Совета депутатов </t>
  </si>
  <si>
    <t>"О  бюджете Недокурского сельсовета на 2017 год и плановый период 2018-2019 годов"</t>
  </si>
  <si>
    <t>Всего доходы  бюджета сельсовета на 2019 год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</si>
  <si>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</si>
  <si>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</si>
  <si>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</si>
  <si>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</si>
  <si>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</si>
  <si>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Субвенции бюджетам сельских поселений на выполнение передаваемых полномочий субъектов Российской Федерации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</si>
  <si>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</si>
  <si>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</si>
  <si>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</si>
  <si>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</si>
  <si>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15</t>
  </si>
  <si>
    <t>Прочие межбюджетные трансферты, передаваемые бюджетам сельских поселений</t>
  </si>
  <si>
    <t>Субвенции местным бюджетам на выполнение передаваемых полномочий субъектов Российской Федерации</t>
  </si>
  <si>
    <t>807 2 02 30024 10 7514 151</t>
  </si>
  <si>
    <t>807 2 02 35118 10 0000 151</t>
  </si>
  <si>
    <t>807 2 02 49999 10 0053 151</t>
  </si>
  <si>
    <t>Прочие межбюджетные трансферты на обеспечение первичных мер пожарной безопасности в рамках подпрограммы  «Предупреждение, спасение, помощь населению края в чрезвычайных ситуациях» государственной программы Красноярского края  «Защита от чрезвычайных ситуаций природного и техногенного характера и обеспечение безопасности населения»</t>
  </si>
  <si>
    <t>807 2 02 49999 10 0059 151</t>
  </si>
  <si>
    <t>807 2 02 49999 10 0057 151</t>
  </si>
  <si>
    <t>807 2 02 49999 10 0055 151</t>
  </si>
  <si>
    <t>807 2 02 15001 10 0000 151</t>
  </si>
  <si>
    <t xml:space="preserve">"О бюджете Недокурского сельсовета на 2018 год </t>
  </si>
  <si>
    <t>и плановый период 2019-2020 г."</t>
  </si>
  <si>
    <t xml:space="preserve">  бюджета   сельсовета  на 2018 год и плановый период 2019-2020 годов</t>
  </si>
  <si>
    <t>2020 год</t>
  </si>
  <si>
    <t>"О  бюджете Недокурского сельсовета на 2018 год и плановый период 2019-2020 годов"</t>
  </si>
  <si>
    <t xml:space="preserve"> источников внутреннего финансирования дефицита бюджета Недокурского сельсовета на 2018 год и плановый период 2019-2020 годы</t>
  </si>
  <si>
    <t>Всего доходы  бюджета сельсовета на 2020 год</t>
  </si>
  <si>
    <t xml:space="preserve">Доходы местного бюджета на 2018 год и плановый период 2019-2020 годов </t>
  </si>
  <si>
    <t>Распределение расходов местного бюджета на 2018  год и плановый период 2019-2020 годов по разделам и подразделам классификации расходов бюджетов Российской Федерации</t>
  </si>
  <si>
    <t>Ведомственная структура расходов бюджета Недокурского сельсовета на 2018 год  и плановый период 2019-2020 годов</t>
  </si>
  <si>
    <t>Распределение бюджетных ассигнований по целевым статьям (муниципальным программам Недокурского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сельсовета на  2018 год и плановый период  2019-2020 годов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</si>
  <si>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</si>
  <si>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</si>
  <si>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</si>
  <si>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управленческеих функций органов местного самоуправления в рамках непрограммных расходов органов местного самоуправления</t>
  </si>
  <si>
    <t xml:space="preserve">Закупка товаров, работ и услуг для обеспечения государственных (муниципальных) нужд
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</si>
  <si>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непрограммных мероприятий</t>
  </si>
  <si>
    <t>Осуществление первичного воинского учета на территориях где отсутствуют военные комиссариаты, в рамках непрограммных расходов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</si>
  <si>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(прочие поступления)</t>
  </si>
  <si>
    <t>Плата за пользование жилым помещением (плата за наем) по договорам социального найма жилых помещений муниципального жилищного фонда</t>
  </si>
  <si>
    <t>807 1 11 09045 10 1100 120</t>
  </si>
  <si>
    <t>Прочие межбюджетные трансферты на повышение размеров оплаты труда основного и административно-управленческого персонала учреждений культуры, подведомственных муниципальным органам управления в области культуры</t>
  </si>
  <si>
    <t>807 2 02 49999 10 0071 151</t>
  </si>
  <si>
    <t>Прочие межбюджетные трансферты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</si>
  <si>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Прочие межбюджетные трансферты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движения" государственной программы Красноярского края "Развитие транспортной системы"</t>
  </si>
  <si>
    <t>807 2 02 49999 10 0064 151</t>
  </si>
  <si>
    <t>807 2 02 49999 10 0068 151</t>
  </si>
  <si>
    <t>Прочие межбюджетные трансферты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</si>
  <si>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807 2 02 49999 10 0063 151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</si>
  <si>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</si>
  <si>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(пени и проценты по соответствующему платежу)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</si>
  <si>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(суммы денежных взысканий (штрафов) по соответствующему платежу согласно законодательству Российской Федерации)</t>
  </si>
  <si>
    <t>807 01 05 00 00 00 0000 000</t>
  </si>
  <si>
    <t>807 01 05 00 00 00 0000 500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</si>
  <si>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</si>
  <si>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</si>
  <si>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</si>
  <si>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 денежных  средств бюджетов</t>
  </si>
  <si>
    <t>Увеличение прочих  остатков  денежных  средств бюджетов сельских поселений</t>
  </si>
  <si>
    <t>807 01 05 02 00 00 0000 500</t>
  </si>
  <si>
    <t>807 01 05 02 01 00 0000 510</t>
  </si>
  <si>
    <t>807 01 05 02 01 10 0000 510</t>
  </si>
  <si>
    <t>Уменьшение  остатков    средств бюджетов</t>
  </si>
  <si>
    <t>Уменьшение  прочих  остатков    средств бюджетов</t>
  </si>
  <si>
    <t>Уменьшение  прочих  остатков  денежных   средств бюджетов</t>
  </si>
  <si>
    <t>807 01 05 00 00 00 0000 600</t>
  </si>
  <si>
    <t>807 01 05 02 00 00 0000 600</t>
  </si>
  <si>
    <t>807 01 05 02 01 00 0000 610</t>
  </si>
  <si>
    <t>807 01 05 02 01 10 0000 610</t>
  </si>
  <si>
    <t>Уменьшение  прочих  остатков  денежных  средств бюджетов сельских поселений</t>
  </si>
  <si>
    <t>Дотации на выравнивание бюджетной обеспеченности</t>
  </si>
  <si>
    <t>Приложение №2</t>
  </si>
  <si>
    <t>807 2 19 60010 10 0000 151</t>
  </si>
  <si>
    <t>Возврат прочих остатков субсидий, субвенций и иных межбюджетных трансфертов, имеющих целевое назначение, прошлых лет  из бюджетов сельских поселений</t>
  </si>
  <si>
    <t>807 2 18 60010 10 0000 151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</si>
  <si>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</si>
  <si>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807 2 18 60020 10 0000 151</t>
  </si>
  <si>
    <t>807 2 02 49999 10 0046 151</t>
  </si>
  <si>
    <t>807 2 02 49999 10 0036 151</t>
  </si>
  <si>
    <t>807 2 02 49999 10 0023 151</t>
  </si>
  <si>
    <t>807 2 02 49999 10 0021 151</t>
  </si>
  <si>
    <t>Обеспечение деятельности централизованной бухгалтерии в рамках непрограммных расходов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</si>
  <si>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</si>
  <si>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807 2 18 05020 10 0000 180</t>
  </si>
  <si>
    <t>Доходы бюджетов сельских поселений от возврата автономными учреждениями остатков субсидий прошлых лет</t>
  </si>
  <si>
    <t>807 2 18 05030 10 0000 180</t>
  </si>
  <si>
    <t>Доходы бюджетов сельских поселений от возврата иными организациями остатков субсидий прошлых лет</t>
  </si>
  <si>
    <t>Дотации на выравнивание бюджетной обеспеченности поселений в рамках подпрограммы "Создание условий для эффективного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</si>
  <si>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Иные межбюджетные трансферты выделяемые из бюджета Недокурского сельсовета в районный бюджет на создание условий для организации досуга и обеспечения жителей поселения услугами организаций культуры в рамках непрограммных расходов</t>
  </si>
  <si>
    <t>04 7 00 00000</t>
  </si>
  <si>
    <t>04 7 00 48220</t>
  </si>
  <si>
    <t>04 1 00 44030</t>
  </si>
  <si>
    <t>Муниципальная программа «Развитие физической культуры и спорта в  муниципальном образовании Недокурский сельсовет».</t>
  </si>
  <si>
    <t>Обеспечение деятельности оказание услуг подведомственных учреждений в рамках муниципальной программы «Развитие физической культуры и спорта в  муниципальном образовании Недокурский сельсовет».</t>
  </si>
  <si>
    <t>17</t>
  </si>
  <si>
    <t>14</t>
  </si>
  <si>
    <t>180</t>
  </si>
  <si>
    <t>Земельный налог с организаций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</si>
  <si>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</si>
  <si>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</t>
  </si>
  <si>
    <t>ГОСУДАРСТВЕННАЯ ПОШЛИНА</t>
  </si>
  <si>
    <t>аналитическая группа подвида  доходов бюджетов</t>
  </si>
  <si>
    <t>Наименование групп, подгрупп, статей, подстатей, элементов, подвидов доходов, аналитической группы подвида  доходов бюджетов, относящихся к доходам бюджетов</t>
  </si>
  <si>
    <t xml:space="preserve"> 01 05 00 00 00 0000 000</t>
  </si>
  <si>
    <t xml:space="preserve"> 01 05 00 00 00 0000 500</t>
  </si>
  <si>
    <t xml:space="preserve"> 01 05 02 00 00 0000 500</t>
  </si>
  <si>
    <t xml:space="preserve"> 01 05 02 01 00 0000 510</t>
  </si>
  <si>
    <t xml:space="preserve"> 01 05 02 01 10 0000 510</t>
  </si>
  <si>
    <t xml:space="preserve"> 01 05 00 00 00 0000 600</t>
  </si>
  <si>
    <t xml:space="preserve"> 01 05 02 00 00 0000 600</t>
  </si>
  <si>
    <t xml:space="preserve"> 01 05 02 01 00 0000 610</t>
  </si>
  <si>
    <t xml:space="preserve"> 01 05 02 01 10 0000 610</t>
  </si>
  <si>
    <t>Прочие межбюджетные трансферты на поддержку мер по обеспечению сбалансированности бюджетов в рамках подпрограммы "Создание условий для эффективного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</si>
  <si>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</si>
  <si>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Прочие межбюджетные трансферты, передаваемые бюджетам </t>
  </si>
  <si>
    <t>Дотации бюджетам сельских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</si>
  <si>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</si>
  <si>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 xml:space="preserve">Субвенции бюджетам на осуществление первичного воинского учета на территориях, где отсутствуют военные комиссариаты
</t>
  </si>
  <si>
    <t>Распределение иных межбюджетных трансфертов, выделяемых из бюджета поселения в районный бюджет на финансирование расходов по передаваемым органами местного самоуправления поселений для осуществления части полномочий органам местного самоуправления  района на 2018 год и плановый период 2019-2020 годов</t>
  </si>
  <si>
    <t>807 1 11 05075 10 1000 120</t>
  </si>
  <si>
    <t>Доходы от сдачи в аренду имущества, составляющего казну сельских поселений (за исключением земельных участков))  (сумма платежа (перерасчеты, недоимка и задолженность по соответствующему платежу, в том числе по отмененному))</t>
  </si>
  <si>
    <t>807 1 11 05075 10 2000 120</t>
  </si>
  <si>
    <t>Доходы от сдачи в аренду имущества, составляющего казну сельских поселений (за исключением земельных участков) (пени и проценты по соответствующему платежу)</t>
  </si>
  <si>
    <t>807 1 11 05075 10 3000 120</t>
  </si>
  <si>
    <t>Доходы от сдачи в аренду имущества, составляющего казну сельских поселений (за исключением земельных участков)  (суммы денежных взысканий (штрафов) по соответствующему платежу согласно законодательству Российской Федерации)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</si>
</sst>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.000"/>
    <numFmt numFmtId="166" formatCode="#,##0.000000000"/>
    <numFmt numFmtId="167" formatCode="0.00000"/>
    <numFmt numFmtId="168" formatCode="#,##0.00000"/>
  </numFmts>
  <fonts count="3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</font>
    <font>
      <sz val="8"/>
      <color theme="1"/>
      <name val="Calibri"/>
      <family val="2"/>
      <charset val="204"/>
      <scheme val="minor"/>
    </font>
    <font>
      <sz val="12"/>
      <name val="Helv"/>
      <charset val="204"/>
    </font>
    <font>
      <sz val="12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</cellStyleXfs>
  <cellXfs count="384">
    <xf numFmtId="0" fontId="0" fillId="0" borderId="0" xfId="0"/>
    <xf numFmtId="0" fontId="3" fillId="0" borderId="1" xfId="6" applyFont="1" applyFill="1" applyBorder="1" applyAlignment="1">
      <alignment wrapText="1" shrinkToFit="1"/>
    </xf>
    <xf numFmtId="0" fontId="3" fillId="0" borderId="2" xfId="6" applyFont="1" applyFill="1" applyBorder="1" applyAlignment="1">
      <alignment wrapText="1" shrinkToFit="1"/>
    </xf>
    <xf numFmtId="49" fontId="3" fillId="0" borderId="2" xfId="6" applyNumberFormat="1" applyFont="1" applyFill="1" applyBorder="1" applyAlignment="1">
      <alignment wrapText="1" shrinkToFit="1"/>
    </xf>
    <xf numFmtId="0" fontId="3" fillId="0" borderId="3" xfId="6" applyFont="1" applyFill="1" applyBorder="1" applyAlignment="1">
      <alignment horizontal="center" wrapText="1" shrinkToFit="1"/>
    </xf>
    <xf numFmtId="0" fontId="3" fillId="0" borderId="4" xfId="6" applyFont="1" applyFill="1" applyBorder="1" applyAlignment="1">
      <alignment horizontal="center" wrapText="1" shrinkToFit="1"/>
    </xf>
    <xf numFmtId="49" fontId="3" fillId="0" borderId="3" xfId="6" applyNumberFormat="1" applyFont="1" applyFill="1" applyBorder="1" applyAlignment="1">
      <alignment horizontal="center" wrapText="1" shrinkToFit="1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9" fillId="0" borderId="0" xfId="0" applyFont="1" applyFill="1" applyAlignment="1"/>
    <xf numFmtId="0" fontId="3" fillId="0" borderId="5" xfId="0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49" fontId="10" fillId="0" borderId="5" xfId="0" applyNumberFormat="1" applyFont="1" applyFill="1" applyBorder="1" applyAlignment="1">
      <alignment horizontal="right"/>
    </xf>
    <xf numFmtId="49" fontId="11" fillId="0" borderId="5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justify"/>
    </xf>
    <xf numFmtId="0" fontId="3" fillId="0" borderId="5" xfId="0" applyFont="1" applyFill="1" applyBorder="1" applyAlignment="1">
      <alignment horizontal="justify"/>
    </xf>
    <xf numFmtId="0" fontId="10" fillId="0" borderId="5" xfId="0" applyFont="1" applyFill="1" applyBorder="1" applyAlignment="1">
      <alignment wrapText="1" shrinkToFit="1"/>
    </xf>
    <xf numFmtId="0" fontId="10" fillId="0" borderId="6" xfId="0" applyFont="1" applyFill="1" applyBorder="1" applyAlignment="1">
      <alignment horizontal="justify"/>
    </xf>
    <xf numFmtId="0" fontId="3" fillId="0" borderId="5" xfId="0" applyFont="1" applyFill="1" applyBorder="1" applyAlignment="1">
      <alignment horizontal="left"/>
    </xf>
    <xf numFmtId="49" fontId="10" fillId="0" borderId="7" xfId="0" applyNumberFormat="1" applyFont="1" applyFill="1" applyBorder="1" applyAlignment="1">
      <alignment horizontal="right"/>
    </xf>
    <xf numFmtId="0" fontId="10" fillId="0" borderId="7" xfId="0" applyFont="1" applyFill="1" applyBorder="1" applyAlignment="1">
      <alignment vertical="justify" wrapText="1"/>
    </xf>
    <xf numFmtId="49" fontId="10" fillId="0" borderId="8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left" wrapText="1"/>
    </xf>
    <xf numFmtId="49" fontId="10" fillId="0" borderId="5" xfId="0" applyNumberFormat="1" applyFont="1" applyFill="1" applyBorder="1" applyAlignment="1">
      <alignment horizontal="left"/>
    </xf>
    <xf numFmtId="49" fontId="10" fillId="0" borderId="5" xfId="0" applyNumberFormat="1" applyFont="1" applyFill="1" applyBorder="1" applyAlignment="1">
      <alignment horizontal="right" wrapText="1" shrinkToFit="1"/>
    </xf>
    <xf numFmtId="0" fontId="7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5" xfId="0" applyNumberFormat="1" applyFont="1" applyFill="1" applyBorder="1" applyAlignment="1">
      <alignment horizontal="justify"/>
    </xf>
    <xf numFmtId="0" fontId="10" fillId="2" borderId="5" xfId="0" applyFont="1" applyFill="1" applyBorder="1" applyAlignment="1">
      <alignment horizontal="left" wrapText="1"/>
    </xf>
    <xf numFmtId="0" fontId="11" fillId="0" borderId="0" xfId="0" applyFont="1" applyFill="1"/>
    <xf numFmtId="0" fontId="3" fillId="2" borderId="5" xfId="0" applyFont="1" applyFill="1" applyBorder="1" applyAlignment="1">
      <alignment horizontal="justify"/>
    </xf>
    <xf numFmtId="0" fontId="10" fillId="0" borderId="5" xfId="0" applyFont="1" applyFill="1" applyBorder="1" applyAlignment="1"/>
    <xf numFmtId="0" fontId="3" fillId="0" borderId="5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2" fillId="0" borderId="0" xfId="0" applyFont="1" applyFill="1"/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165" fontId="3" fillId="0" borderId="5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>
      <alignment horizontal="center" vertical="top" wrapText="1"/>
    </xf>
    <xf numFmtId="165" fontId="13" fillId="2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165" fontId="3" fillId="2" borderId="5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vertical="top" wrapText="1"/>
    </xf>
    <xf numFmtId="165" fontId="2" fillId="0" borderId="11" xfId="0" applyNumberFormat="1" applyFont="1" applyBorder="1" applyAlignment="1">
      <alignment horizontal="center"/>
    </xf>
    <xf numFmtId="165" fontId="3" fillId="0" borderId="0" xfId="0" applyNumberFormat="1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164" fontId="6" fillId="0" borderId="5" xfId="0" applyNumberFormat="1" applyFont="1" applyBorder="1" applyAlignment="1">
      <alignment vertical="top" wrapText="1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right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>
      <alignment horizontal="left"/>
    </xf>
    <xf numFmtId="0" fontId="17" fillId="0" borderId="5" xfId="6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/>
    </xf>
    <xf numFmtId="0" fontId="21" fillId="2" borderId="0" xfId="7" applyFont="1" applyFill="1" applyProtection="1">
      <protection locked="0"/>
    </xf>
    <xf numFmtId="165" fontId="21" fillId="2" borderId="0" xfId="7" applyNumberFormat="1" applyFont="1" applyFill="1" applyBorder="1" applyProtection="1">
      <protection locked="0"/>
    </xf>
    <xf numFmtId="0" fontId="21" fillId="2" borderId="0" xfId="7" applyFont="1" applyFill="1" applyBorder="1"/>
    <xf numFmtId="0" fontId="21" fillId="2" borderId="0" xfId="7" applyFont="1" applyFill="1"/>
    <xf numFmtId="165" fontId="21" fillId="2" borderId="0" xfId="7" applyNumberFormat="1" applyFont="1" applyFill="1" applyBorder="1" applyAlignment="1" applyProtection="1">
      <alignment horizontal="left"/>
      <protection locked="0"/>
    </xf>
    <xf numFmtId="0" fontId="1" fillId="2" borderId="0" xfId="7" applyFont="1" applyFill="1" applyProtection="1">
      <protection locked="0"/>
    </xf>
    <xf numFmtId="165" fontId="1" fillId="2" borderId="0" xfId="7" applyNumberFormat="1" applyFont="1" applyFill="1" applyBorder="1" applyProtection="1">
      <protection locked="0"/>
    </xf>
    <xf numFmtId="0" fontId="23" fillId="2" borderId="0" xfId="7" applyFont="1" applyFill="1" applyProtection="1">
      <protection locked="0"/>
    </xf>
    <xf numFmtId="0" fontId="24" fillId="2" borderId="0" xfId="7" applyFont="1" applyFill="1" applyBorder="1" applyAlignment="1" applyProtection="1">
      <alignment horizontal="center"/>
      <protection locked="0"/>
    </xf>
    <xf numFmtId="165" fontId="1" fillId="2" borderId="0" xfId="7" applyNumberFormat="1" applyFont="1" applyFill="1" applyBorder="1" applyAlignment="1" applyProtection="1">
      <alignment horizontal="right"/>
      <protection locked="0"/>
    </xf>
    <xf numFmtId="2" fontId="3" fillId="2" borderId="5" xfId="7" applyNumberFormat="1" applyFont="1" applyFill="1" applyBorder="1" applyAlignment="1" applyProtection="1">
      <alignment horizontal="center" vertical="center"/>
      <protection locked="0"/>
    </xf>
    <xf numFmtId="165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7" applyFont="1" applyFill="1" applyBorder="1" applyAlignment="1" applyProtection="1">
      <alignment horizontal="center"/>
      <protection locked="0"/>
    </xf>
    <xf numFmtId="0" fontId="3" fillId="2" borderId="5" xfId="7" applyFont="1" applyFill="1" applyBorder="1" applyAlignment="1" applyProtection="1">
      <alignment horizontal="center"/>
      <protection locked="0"/>
    </xf>
    <xf numFmtId="49" fontId="2" fillId="2" borderId="5" xfId="7" applyNumberFormat="1" applyFont="1" applyFill="1" applyBorder="1" applyAlignment="1" applyProtection="1">
      <alignment horizontal="center"/>
      <protection locked="0"/>
    </xf>
    <xf numFmtId="49" fontId="2" fillId="2" borderId="5" xfId="7" applyNumberFormat="1" applyFont="1" applyFill="1" applyBorder="1" applyAlignment="1" applyProtection="1">
      <alignment horizontal="right"/>
      <protection locked="0"/>
    </xf>
    <xf numFmtId="0" fontId="2" fillId="2" borderId="5" xfId="7" applyFont="1" applyFill="1" applyBorder="1" applyProtection="1">
      <protection locked="0"/>
    </xf>
    <xf numFmtId="165" fontId="2" fillId="2" borderId="5" xfId="7" applyNumberFormat="1" applyFont="1" applyFill="1" applyBorder="1" applyAlignment="1" applyProtection="1">
      <alignment horizontal="center" vertical="center"/>
      <protection locked="0"/>
    </xf>
    <xf numFmtId="49" fontId="2" fillId="2" borderId="5" xfId="7" applyNumberFormat="1" applyFont="1" applyFill="1" applyBorder="1" applyProtection="1">
      <protection locked="0"/>
    </xf>
    <xf numFmtId="49" fontId="2" fillId="2" borderId="5" xfId="7" applyNumberFormat="1" applyFont="1" applyFill="1" applyBorder="1" applyAlignment="1" applyProtection="1">
      <alignment horizontal="left"/>
      <protection locked="0"/>
    </xf>
    <xf numFmtId="49" fontId="14" fillId="2" borderId="5" xfId="7" applyNumberFormat="1" applyFont="1" applyFill="1" applyBorder="1" applyAlignment="1" applyProtection="1">
      <alignment vertical="top"/>
      <protection locked="0"/>
    </xf>
    <xf numFmtId="49" fontId="14" fillId="2" borderId="5" xfId="7" applyNumberFormat="1" applyFont="1" applyFill="1" applyBorder="1" applyAlignment="1" applyProtection="1">
      <alignment horizontal="left" vertical="top"/>
      <protection locked="0"/>
    </xf>
    <xf numFmtId="49" fontId="14" fillId="2" borderId="5" xfId="7" applyNumberFormat="1" applyFont="1" applyFill="1" applyBorder="1" applyAlignment="1" applyProtection="1">
      <alignment horizontal="right" vertical="top"/>
      <protection locked="0"/>
    </xf>
    <xf numFmtId="0" fontId="14" fillId="2" borderId="5" xfId="7" applyFont="1" applyFill="1" applyBorder="1" applyAlignment="1" applyProtection="1">
      <alignment vertical="top" wrapText="1"/>
      <protection locked="0"/>
    </xf>
    <xf numFmtId="165" fontId="14" fillId="2" borderId="5" xfId="7" applyNumberFormat="1" applyFont="1" applyFill="1" applyBorder="1" applyAlignment="1" applyProtection="1">
      <alignment horizontal="center" vertical="center"/>
      <protection locked="0"/>
    </xf>
    <xf numFmtId="49" fontId="3" fillId="2" borderId="5" xfId="7" applyNumberFormat="1" applyFont="1" applyFill="1" applyBorder="1" applyAlignment="1" applyProtection="1">
      <alignment vertical="top"/>
      <protection locked="0"/>
    </xf>
    <xf numFmtId="49" fontId="3" fillId="2" borderId="5" xfId="7" applyNumberFormat="1" applyFont="1" applyFill="1" applyBorder="1" applyAlignment="1" applyProtection="1">
      <alignment horizontal="left" vertical="top"/>
      <protection locked="0"/>
    </xf>
    <xf numFmtId="49" fontId="3" fillId="2" borderId="5" xfId="7" applyNumberFormat="1" applyFont="1" applyFill="1" applyBorder="1" applyAlignment="1" applyProtection="1">
      <alignment horizontal="right" vertical="top"/>
      <protection locked="0"/>
    </xf>
    <xf numFmtId="0" fontId="3" fillId="2" borderId="5" xfId="7" applyFont="1" applyFill="1" applyBorder="1" applyAlignment="1" applyProtection="1">
      <alignment vertical="top" wrapText="1"/>
      <protection locked="0"/>
    </xf>
    <xf numFmtId="165" fontId="3" fillId="2" borderId="5" xfId="7" applyNumberFormat="1" applyFont="1" applyFill="1" applyBorder="1" applyAlignment="1" applyProtection="1">
      <alignment horizontal="center" vertical="center"/>
      <protection locked="0"/>
    </xf>
    <xf numFmtId="0" fontId="13" fillId="2" borderId="5" xfId="7" applyFont="1" applyFill="1" applyBorder="1" applyProtection="1">
      <protection locked="0"/>
    </xf>
    <xf numFmtId="165" fontId="13" fillId="2" borderId="5" xfId="7" applyNumberFormat="1" applyFont="1" applyFill="1" applyBorder="1" applyAlignment="1" applyProtection="1">
      <alignment horizontal="center" vertical="center"/>
      <protection locked="0"/>
    </xf>
    <xf numFmtId="0" fontId="10" fillId="2" borderId="5" xfId="3" applyFont="1" applyFill="1" applyBorder="1" applyAlignment="1">
      <alignment wrapText="1"/>
    </xf>
    <xf numFmtId="165" fontId="10" fillId="2" borderId="5" xfId="7" applyNumberFormat="1" applyFont="1" applyFill="1" applyBorder="1" applyAlignment="1" applyProtection="1">
      <alignment horizontal="center" vertical="center"/>
      <protection locked="0"/>
    </xf>
    <xf numFmtId="0" fontId="3" fillId="2" borderId="5" xfId="7" applyFont="1" applyFill="1" applyBorder="1" applyProtection="1">
      <protection locked="0"/>
    </xf>
    <xf numFmtId="49" fontId="8" fillId="2" borderId="5" xfId="0" applyNumberFormat="1" applyFont="1" applyFill="1" applyBorder="1" applyAlignment="1">
      <alignment vertical="top"/>
    </xf>
    <xf numFmtId="0" fontId="8" fillId="2" borderId="5" xfId="0" applyFont="1" applyFill="1" applyBorder="1" applyAlignment="1">
      <alignment wrapText="1"/>
    </xf>
    <xf numFmtId="165" fontId="11" fillId="2" borderId="5" xfId="7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wrapText="1"/>
    </xf>
    <xf numFmtId="49" fontId="3" fillId="2" borderId="5" xfId="0" applyNumberFormat="1" applyFont="1" applyFill="1" applyBorder="1"/>
    <xf numFmtId="0" fontId="2" fillId="2" borderId="5" xfId="7" applyFont="1" applyFill="1" applyBorder="1" applyAlignment="1" applyProtection="1">
      <alignment vertical="top"/>
      <protection locked="0"/>
    </xf>
    <xf numFmtId="49" fontId="2" fillId="2" borderId="5" xfId="0" applyNumberFormat="1" applyFont="1" applyFill="1" applyBorder="1"/>
    <xf numFmtId="0" fontId="2" fillId="2" borderId="5" xfId="0" applyFont="1" applyFill="1" applyBorder="1" applyAlignment="1">
      <alignment wrapText="1"/>
    </xf>
    <xf numFmtId="49" fontId="14" fillId="2" borderId="5" xfId="7" applyNumberFormat="1" applyFont="1" applyFill="1" applyBorder="1" applyAlignment="1" applyProtection="1">
      <alignment vertical="top" wrapText="1"/>
      <protection locked="0"/>
    </xf>
    <xf numFmtId="49" fontId="14" fillId="2" borderId="5" xfId="7" applyNumberFormat="1" applyFont="1" applyFill="1" applyBorder="1" applyAlignment="1" applyProtection="1">
      <alignment horizontal="left" vertical="top" wrapText="1"/>
      <protection locked="0"/>
    </xf>
    <xf numFmtId="49" fontId="14" fillId="2" borderId="5" xfId="7" applyNumberFormat="1" applyFont="1" applyFill="1" applyBorder="1" applyAlignment="1" applyProtection="1">
      <alignment horizontal="right" vertical="top" wrapText="1"/>
      <protection locked="0"/>
    </xf>
    <xf numFmtId="165" fontId="14" fillId="2" borderId="5" xfId="7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7" applyNumberFormat="1" applyFont="1" applyFill="1" applyBorder="1" applyAlignment="1" applyProtection="1">
      <alignment horizontal="left" vertical="top" wrapText="1"/>
      <protection locked="0"/>
    </xf>
    <xf numFmtId="49" fontId="3" fillId="2" borderId="5" xfId="7" applyNumberFormat="1" applyFont="1" applyFill="1" applyBorder="1" applyAlignment="1" applyProtection="1">
      <alignment vertical="top" wrapText="1"/>
      <protection locked="0"/>
    </xf>
    <xf numFmtId="49" fontId="3" fillId="2" borderId="5" xfId="7" applyNumberFormat="1" applyFont="1" applyFill="1" applyBorder="1" applyAlignment="1" applyProtection="1">
      <alignment horizontal="right" vertical="top" wrapText="1"/>
      <protection locked="0"/>
    </xf>
    <xf numFmtId="0" fontId="14" fillId="2" borderId="5" xfId="7" applyFont="1" applyFill="1" applyBorder="1" applyAlignment="1" applyProtection="1">
      <alignment vertical="top"/>
      <protection locked="0"/>
    </xf>
    <xf numFmtId="0" fontId="3" fillId="2" borderId="5" xfId="7" applyFont="1" applyFill="1" applyBorder="1" applyAlignment="1" applyProtection="1">
      <alignment vertical="top"/>
      <protection locked="0"/>
    </xf>
    <xf numFmtId="49" fontId="2" fillId="2" borderId="5" xfId="7" applyNumberFormat="1" applyFont="1" applyFill="1" applyBorder="1" applyAlignment="1" applyProtection="1">
      <alignment vertical="top"/>
      <protection locked="0"/>
    </xf>
    <xf numFmtId="49" fontId="2" fillId="2" borderId="5" xfId="7" applyNumberFormat="1" applyFont="1" applyFill="1" applyBorder="1" applyAlignment="1" applyProtection="1">
      <alignment horizontal="right" vertical="top"/>
      <protection locked="0"/>
    </xf>
    <xf numFmtId="0" fontId="2" fillId="2" borderId="5" xfId="7" applyFont="1" applyFill="1" applyBorder="1" applyAlignment="1" applyProtection="1">
      <alignment vertical="top" wrapText="1"/>
      <protection locked="0"/>
    </xf>
    <xf numFmtId="0" fontId="14" fillId="2" borderId="0" xfId="7" applyFont="1" applyFill="1"/>
    <xf numFmtId="0" fontId="3" fillId="2" borderId="0" xfId="7" applyFont="1" applyFill="1"/>
    <xf numFmtId="0" fontId="14" fillId="2" borderId="5" xfId="7" applyFont="1" applyFill="1" applyBorder="1" applyProtection="1">
      <protection locked="0"/>
    </xf>
    <xf numFmtId="49" fontId="13" fillId="2" borderId="5" xfId="7" applyNumberFormat="1" applyFont="1" applyFill="1" applyBorder="1" applyAlignment="1" applyProtection="1">
      <alignment vertical="top"/>
      <protection locked="0"/>
    </xf>
    <xf numFmtId="49" fontId="13" fillId="2" borderId="5" xfId="7" applyNumberFormat="1" applyFont="1" applyFill="1" applyBorder="1" applyAlignment="1" applyProtection="1">
      <alignment horizontal="right" vertical="top"/>
      <protection locked="0"/>
    </xf>
    <xf numFmtId="0" fontId="13" fillId="2" borderId="5" xfId="7" applyFont="1" applyFill="1" applyBorder="1" applyAlignment="1" applyProtection="1">
      <alignment vertical="top" wrapText="1"/>
      <protection locked="0"/>
    </xf>
    <xf numFmtId="0" fontId="24" fillId="2" borderId="0" xfId="7" applyFont="1" applyFill="1"/>
    <xf numFmtId="0" fontId="2" fillId="2" borderId="0" xfId="7" applyFont="1" applyFill="1"/>
    <xf numFmtId="165" fontId="21" fillId="2" borderId="5" xfId="7" applyNumberFormat="1" applyFont="1" applyFill="1" applyBorder="1" applyAlignment="1" applyProtection="1">
      <alignment horizontal="center" vertical="center"/>
      <protection locked="0"/>
    </xf>
    <xf numFmtId="0" fontId="3" fillId="2" borderId="5" xfId="7" applyNumberFormat="1" applyFont="1" applyFill="1" applyBorder="1" applyAlignment="1" applyProtection="1">
      <alignment vertical="top" wrapText="1"/>
      <protection locked="0"/>
    </xf>
    <xf numFmtId="0" fontId="7" fillId="0" borderId="5" xfId="7" applyFont="1" applyFill="1" applyBorder="1" applyProtection="1">
      <protection locked="0"/>
    </xf>
    <xf numFmtId="49" fontId="7" fillId="0" borderId="5" xfId="7" applyNumberFormat="1" applyFont="1" applyFill="1" applyBorder="1" applyProtection="1">
      <protection locked="0"/>
    </xf>
    <xf numFmtId="49" fontId="7" fillId="0" borderId="5" xfId="7" applyNumberFormat="1" applyFont="1" applyFill="1" applyBorder="1" applyAlignment="1" applyProtection="1">
      <alignment horizontal="right"/>
      <protection locked="0"/>
    </xf>
    <xf numFmtId="0" fontId="8" fillId="0" borderId="5" xfId="7" applyFont="1" applyFill="1" applyBorder="1" applyAlignment="1" applyProtection="1">
      <alignment vertical="top" wrapText="1"/>
      <protection locked="0"/>
    </xf>
    <xf numFmtId="165" fontId="8" fillId="0" borderId="5" xfId="7" applyNumberFormat="1" applyFont="1" applyFill="1" applyBorder="1" applyAlignment="1" applyProtection="1">
      <alignment horizontal="center" vertical="center"/>
      <protection locked="0"/>
    </xf>
    <xf numFmtId="0" fontId="7" fillId="0" borderId="0" xfId="7" applyFont="1" applyFill="1"/>
    <xf numFmtId="0" fontId="10" fillId="3" borderId="5" xfId="0" applyFont="1" applyFill="1" applyBorder="1" applyAlignment="1">
      <alignment horizontal="justify"/>
    </xf>
    <xf numFmtId="165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6" applyNumberFormat="1" applyFont="1" applyFill="1" applyBorder="1" applyAlignment="1">
      <alignment horizontal="center" vertical="center" wrapText="1" shrinkToFit="1"/>
    </xf>
    <xf numFmtId="49" fontId="3" fillId="0" borderId="2" xfId="6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2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27" fillId="0" borderId="0" xfId="0" applyFont="1"/>
    <xf numFmtId="0" fontId="2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49" fontId="27" fillId="0" borderId="0" xfId="0" applyNumberFormat="1" applyFont="1"/>
    <xf numFmtId="0" fontId="7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49" fontId="26" fillId="0" borderId="0" xfId="0" applyNumberFormat="1" applyFont="1"/>
    <xf numFmtId="0" fontId="7" fillId="0" borderId="0" xfId="0" applyFont="1" applyAlignment="1">
      <alignment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 wrapText="1"/>
    </xf>
    <xf numFmtId="0" fontId="27" fillId="0" borderId="0" xfId="0" applyFont="1" applyBorder="1"/>
    <xf numFmtId="0" fontId="26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3" fillId="2" borderId="5" xfId="7" applyFont="1" applyFill="1" applyBorder="1" applyAlignment="1" applyProtection="1">
      <alignment textRotation="90" wrapText="1"/>
      <protection locked="0"/>
    </xf>
    <xf numFmtId="0" fontId="3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5" xfId="0" applyFont="1" applyFill="1" applyBorder="1"/>
    <xf numFmtId="0" fontId="15" fillId="0" borderId="5" xfId="0" applyFont="1" applyFill="1" applyBorder="1" applyAlignment="1">
      <alignment wrapText="1" shrinkToFit="1"/>
    </xf>
    <xf numFmtId="0" fontId="19" fillId="0" borderId="0" xfId="0" applyFont="1" applyFill="1"/>
    <xf numFmtId="0" fontId="17" fillId="0" borderId="5" xfId="0" applyFont="1" applyFill="1" applyBorder="1" applyAlignment="1">
      <alignment horizontal="justify"/>
    </xf>
    <xf numFmtId="0" fontId="18" fillId="0" borderId="5" xfId="0" applyFont="1" applyFill="1" applyBorder="1" applyAlignment="1">
      <alignment horizontal="justify"/>
    </xf>
    <xf numFmtId="0" fontId="7" fillId="0" borderId="0" xfId="0" applyFont="1" applyFill="1" applyAlignment="1">
      <alignment horizontal="right" wrapText="1"/>
    </xf>
    <xf numFmtId="165" fontId="3" fillId="0" borderId="5" xfId="7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49" fontId="18" fillId="0" borderId="5" xfId="0" applyNumberFormat="1" applyFont="1" applyFill="1" applyBorder="1" applyAlignment="1">
      <alignment horizontal="left"/>
    </xf>
    <xf numFmtId="0" fontId="17" fillId="0" borderId="5" xfId="0" applyFont="1" applyFill="1" applyBorder="1" applyAlignment="1">
      <alignment horizontal="left" wrapText="1" shrinkToFit="1"/>
    </xf>
    <xf numFmtId="49" fontId="17" fillId="0" borderId="5" xfId="0" applyNumberFormat="1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49" fontId="3" fillId="0" borderId="2" xfId="6" applyNumberFormat="1" applyFont="1" applyFill="1" applyBorder="1" applyAlignment="1">
      <alignment horizontal="left" wrapText="1" shrinkToFit="1"/>
    </xf>
    <xf numFmtId="49" fontId="3" fillId="0" borderId="3" xfId="6" applyNumberFormat="1" applyFont="1" applyFill="1" applyBorder="1" applyAlignment="1">
      <alignment horizontal="left" wrapText="1" shrinkToFit="1"/>
    </xf>
    <xf numFmtId="49" fontId="3" fillId="2" borderId="5" xfId="0" applyNumberFormat="1" applyFont="1" applyFill="1" applyBorder="1" applyAlignment="1">
      <alignment horizontal="left"/>
    </xf>
    <xf numFmtId="49" fontId="10" fillId="2" borderId="5" xfId="0" applyNumberFormat="1" applyFont="1" applyFill="1" applyBorder="1" applyAlignment="1">
      <alignment horizontal="left"/>
    </xf>
    <xf numFmtId="49" fontId="10" fillId="0" borderId="5" xfId="0" applyNumberFormat="1" applyFont="1" applyFill="1" applyBorder="1" applyAlignment="1">
      <alignment horizontal="left" wrapText="1" shrinkToFit="1"/>
    </xf>
    <xf numFmtId="49" fontId="10" fillId="2" borderId="5" xfId="0" applyNumberFormat="1" applyFont="1" applyFill="1" applyBorder="1" applyAlignment="1">
      <alignment horizontal="left" wrapText="1" shrinkToFit="1"/>
    </xf>
    <xf numFmtId="49" fontId="3" fillId="0" borderId="5" xfId="0" applyNumberFormat="1" applyFont="1" applyFill="1" applyBorder="1" applyAlignment="1">
      <alignment horizontal="left"/>
    </xf>
    <xf numFmtId="49" fontId="10" fillId="0" borderId="7" xfId="0" applyNumberFormat="1" applyFont="1" applyFill="1" applyBorder="1" applyAlignment="1">
      <alignment horizontal="left"/>
    </xf>
    <xf numFmtId="0" fontId="10" fillId="2" borderId="5" xfId="0" applyFont="1" applyFill="1" applyBorder="1" applyAlignment="1">
      <alignment horizontal="justify" vertical="top" wrapText="1"/>
    </xf>
    <xf numFmtId="0" fontId="17" fillId="0" borderId="5" xfId="0" applyFont="1" applyFill="1" applyBorder="1" applyAlignment="1">
      <alignment horizontal="justify" wrapText="1"/>
    </xf>
    <xf numFmtId="0" fontId="2" fillId="2" borderId="5" xfId="7" applyNumberFormat="1" applyFont="1" applyFill="1" applyBorder="1" applyAlignment="1" applyProtection="1">
      <alignment vertical="top" wrapText="1"/>
      <protection locked="0"/>
    </xf>
    <xf numFmtId="0" fontId="14" fillId="2" borderId="5" xfId="7" applyNumberFormat="1" applyFont="1" applyFill="1" applyBorder="1" applyAlignment="1" applyProtection="1">
      <alignment vertical="top" wrapText="1"/>
      <protection locked="0"/>
    </xf>
    <xf numFmtId="0" fontId="10" fillId="0" borderId="7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8" fillId="0" borderId="0" xfId="0" applyFont="1"/>
    <xf numFmtId="0" fontId="28" fillId="2" borderId="0" xfId="0" applyFont="1" applyFill="1"/>
    <xf numFmtId="0" fontId="3" fillId="0" borderId="0" xfId="0" applyFont="1"/>
    <xf numFmtId="166" fontId="28" fillId="0" borderId="0" xfId="0" applyNumberFormat="1" applyFont="1"/>
    <xf numFmtId="165" fontId="28" fillId="0" borderId="0" xfId="0" applyNumberFormat="1" applyFont="1"/>
    <xf numFmtId="0" fontId="2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5" xfId="0" applyFont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/>
    </xf>
    <xf numFmtId="0" fontId="11" fillId="0" borderId="5" xfId="0" applyFont="1" applyFill="1" applyBorder="1" applyAlignment="1">
      <alignment wrapText="1" shrinkToFit="1"/>
    </xf>
    <xf numFmtId="0" fontId="11" fillId="0" borderId="5" xfId="0" applyFont="1" applyFill="1" applyBorder="1" applyAlignment="1">
      <alignment horizontal="justify" wrapText="1"/>
    </xf>
    <xf numFmtId="49" fontId="11" fillId="2" borderId="5" xfId="0" applyNumberFormat="1" applyFont="1" applyFill="1" applyBorder="1" applyAlignment="1">
      <alignment horizontal="left"/>
    </xf>
    <xf numFmtId="0" fontId="11" fillId="0" borderId="5" xfId="0" applyFont="1" applyFill="1" applyBorder="1" applyAlignment="1">
      <alignment horizontal="justify"/>
    </xf>
    <xf numFmtId="0" fontId="3" fillId="0" borderId="6" xfId="6" applyFont="1" applyFill="1" applyBorder="1" applyAlignment="1">
      <alignment horizontal="center" wrapText="1" shrinkToFit="1"/>
    </xf>
    <xf numFmtId="49" fontId="3" fillId="0" borderId="6" xfId="6" applyNumberFormat="1" applyFont="1" applyFill="1" applyBorder="1" applyAlignment="1">
      <alignment horizontal="center" wrapText="1" shrinkToFit="1"/>
    </xf>
    <xf numFmtId="49" fontId="3" fillId="0" borderId="6" xfId="6" applyNumberFormat="1" applyFont="1" applyFill="1" applyBorder="1" applyAlignment="1">
      <alignment horizontal="left" wrapText="1" shrinkToFit="1"/>
    </xf>
    <xf numFmtId="49" fontId="3" fillId="0" borderId="6" xfId="6" applyNumberFormat="1" applyFont="1" applyFill="1" applyBorder="1" applyAlignment="1">
      <alignment horizontal="center" vertical="center" wrapText="1" shrinkToFit="1"/>
    </xf>
    <xf numFmtId="0" fontId="2" fillId="0" borderId="18" xfId="6" applyFont="1" applyFill="1" applyBorder="1" applyAlignment="1">
      <alignment horizontal="center" wrapText="1" shrinkToFit="1"/>
    </xf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vertical="top" wrapText="1"/>
    </xf>
    <xf numFmtId="0" fontId="7" fillId="0" borderId="0" xfId="0" applyFont="1" applyFill="1" applyAlignment="1">
      <alignment wrapText="1"/>
    </xf>
    <xf numFmtId="0" fontId="3" fillId="0" borderId="5" xfId="0" applyFont="1" applyBorder="1" applyAlignment="1">
      <alignment wrapText="1"/>
    </xf>
    <xf numFmtId="0" fontId="29" fillId="0" borderId="0" xfId="0" applyFont="1" applyAlignment="1"/>
    <xf numFmtId="0" fontId="29" fillId="0" borderId="5" xfId="0" applyFont="1" applyBorder="1" applyAlignment="1">
      <alignment wrapText="1"/>
    </xf>
    <xf numFmtId="167" fontId="29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0" fontId="30" fillId="0" borderId="5" xfId="0" applyFont="1" applyBorder="1" applyAlignment="1"/>
    <xf numFmtId="167" fontId="30" fillId="0" borderId="5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/>
    <xf numFmtId="0" fontId="2" fillId="0" borderId="0" xfId="0" applyFont="1" applyAlignment="1"/>
    <xf numFmtId="0" fontId="18" fillId="0" borderId="8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left" vertical="center" wrapText="1" readingOrder="2"/>
    </xf>
    <xf numFmtId="0" fontId="18" fillId="0" borderId="8" xfId="0" applyFont="1" applyFill="1" applyBorder="1" applyAlignment="1">
      <alignment horizontal="left" vertical="top" wrapText="1" readingOrder="2"/>
    </xf>
    <xf numFmtId="0" fontId="18" fillId="0" borderId="8" xfId="0" applyFont="1" applyFill="1" applyBorder="1" applyAlignment="1">
      <alignment horizontal="left" wrapText="1" readingOrder="2"/>
    </xf>
    <xf numFmtId="0" fontId="18" fillId="0" borderId="0" xfId="0" applyFont="1" applyFill="1"/>
    <xf numFmtId="0" fontId="18" fillId="0" borderId="5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5" fillId="0" borderId="5" xfId="0" applyFont="1" applyFill="1" applyBorder="1" applyAlignment="1">
      <alignment horizontal="left" wrapText="1" shrinkToFit="1"/>
    </xf>
    <xf numFmtId="167" fontId="15" fillId="0" borderId="5" xfId="0" applyNumberFormat="1" applyFont="1" applyFill="1" applyBorder="1" applyAlignment="1">
      <alignment wrapText="1" shrinkToFit="1"/>
    </xf>
    <xf numFmtId="0" fontId="15" fillId="0" borderId="0" xfId="0" applyFont="1" applyFill="1"/>
    <xf numFmtId="0" fontId="18" fillId="0" borderId="5" xfId="0" applyFont="1" applyFill="1" applyBorder="1" applyAlignment="1">
      <alignment horizontal="left" wrapText="1" shrinkToFit="1"/>
    </xf>
    <xf numFmtId="49" fontId="15" fillId="0" borderId="5" xfId="0" applyNumberFormat="1" applyFont="1" applyFill="1" applyBorder="1" applyAlignment="1">
      <alignment horizontal="left" wrapText="1" shrinkToFit="1"/>
    </xf>
    <xf numFmtId="0" fontId="18" fillId="0" borderId="5" xfId="0" applyFont="1" applyFill="1" applyBorder="1" applyAlignment="1">
      <alignment wrapText="1" shrinkToFit="1"/>
    </xf>
    <xf numFmtId="49" fontId="18" fillId="0" borderId="5" xfId="0" applyNumberFormat="1" applyFont="1" applyFill="1" applyBorder="1" applyAlignment="1">
      <alignment horizontal="left" wrapText="1" shrinkToFit="1"/>
    </xf>
    <xf numFmtId="167" fontId="17" fillId="0" borderId="5" xfId="0" applyNumberFormat="1" applyFont="1" applyFill="1" applyBorder="1" applyAlignment="1">
      <alignment wrapText="1" shrinkToFit="1"/>
    </xf>
    <xf numFmtId="49" fontId="18" fillId="0" borderId="5" xfId="0" applyNumberFormat="1" applyFont="1" applyFill="1" applyBorder="1" applyAlignment="1">
      <alignment horizontal="left" vertical="top" wrapText="1" shrinkToFit="1"/>
    </xf>
    <xf numFmtId="49" fontId="17" fillId="0" borderId="5" xfId="0" applyNumberFormat="1" applyFont="1" applyFill="1" applyBorder="1" applyAlignment="1">
      <alignment horizontal="left" wrapText="1" shrinkToFit="1"/>
    </xf>
    <xf numFmtId="167" fontId="20" fillId="0" borderId="5" xfId="0" applyNumberFormat="1" applyFont="1" applyFill="1" applyBorder="1" applyAlignment="1">
      <alignment wrapText="1" shrinkToFit="1"/>
    </xf>
    <xf numFmtId="0" fontId="18" fillId="0" borderId="5" xfId="0" applyFont="1" applyFill="1" applyBorder="1" applyAlignment="1">
      <alignment horizontal="justify" wrapText="1"/>
    </xf>
    <xf numFmtId="167" fontId="17" fillId="0" borderId="5" xfId="0" applyNumberFormat="1" applyFont="1" applyFill="1" applyBorder="1" applyAlignment="1">
      <alignment horizontal="right"/>
    </xf>
    <xf numFmtId="0" fontId="18" fillId="0" borderId="5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left"/>
    </xf>
    <xf numFmtId="0" fontId="18" fillId="0" borderId="7" xfId="0" applyFont="1" applyFill="1" applyBorder="1" applyAlignment="1">
      <alignment vertical="justify" wrapText="1"/>
    </xf>
    <xf numFmtId="0" fontId="15" fillId="0" borderId="5" xfId="0" applyFont="1" applyFill="1" applyBorder="1" applyAlignment="1"/>
    <xf numFmtId="49" fontId="15" fillId="0" borderId="5" xfId="0" applyNumberFormat="1" applyFont="1" applyFill="1" applyBorder="1" applyAlignment="1">
      <alignment horizontal="left"/>
    </xf>
    <xf numFmtId="167" fontId="20" fillId="0" borderId="5" xfId="0" applyNumberFormat="1" applyFont="1" applyFill="1" applyBorder="1" applyAlignment="1">
      <alignment horizontal="right"/>
    </xf>
    <xf numFmtId="0" fontId="18" fillId="0" borderId="7" xfId="0" applyFont="1" applyFill="1" applyBorder="1" applyAlignment="1"/>
    <xf numFmtId="49" fontId="18" fillId="0" borderId="7" xfId="0" applyNumberFormat="1" applyFont="1" applyFill="1" applyBorder="1" applyAlignment="1">
      <alignment horizontal="left"/>
    </xf>
    <xf numFmtId="0" fontId="18" fillId="0" borderId="7" xfId="0" applyFont="1" applyFill="1" applyBorder="1" applyAlignment="1">
      <alignment wrapText="1"/>
    </xf>
    <xf numFmtId="49" fontId="18" fillId="0" borderId="6" xfId="0" applyNumberFormat="1" applyFont="1" applyFill="1" applyBorder="1" applyAlignment="1">
      <alignment horizontal="left"/>
    </xf>
    <xf numFmtId="49" fontId="18" fillId="0" borderId="8" xfId="0" applyNumberFormat="1" applyFont="1" applyFill="1" applyBorder="1" applyAlignment="1">
      <alignment horizontal="left"/>
    </xf>
    <xf numFmtId="0" fontId="15" fillId="0" borderId="5" xfId="0" applyFont="1" applyFill="1" applyBorder="1" applyAlignment="1">
      <alignment horizontal="justify"/>
    </xf>
    <xf numFmtId="167" fontId="17" fillId="0" borderId="12" xfId="0" applyNumberFormat="1" applyFont="1" applyFill="1" applyBorder="1" applyAlignment="1">
      <alignment horizontal="right"/>
    </xf>
    <xf numFmtId="0" fontId="15" fillId="0" borderId="5" xfId="0" applyFont="1" applyFill="1" applyBorder="1" applyAlignment="1">
      <alignment horizontal="justify" wrapText="1"/>
    </xf>
    <xf numFmtId="0" fontId="18" fillId="0" borderId="6" xfId="0" applyFont="1" applyFill="1" applyBorder="1" applyAlignment="1">
      <alignment horizontal="justify"/>
    </xf>
    <xf numFmtId="49" fontId="18" fillId="0" borderId="5" xfId="0" applyNumberFormat="1" applyFont="1" applyFill="1" applyBorder="1" applyAlignment="1">
      <alignment horizontal="left" wrapText="1"/>
    </xf>
    <xf numFmtId="0" fontId="17" fillId="0" borderId="0" xfId="0" applyFont="1" applyFill="1"/>
    <xf numFmtId="0" fontId="18" fillId="0" borderId="5" xfId="0" applyFont="1" applyFill="1" applyBorder="1" applyAlignment="1">
      <alignment horizontal="left" wrapText="1"/>
    </xf>
    <xf numFmtId="167" fontId="15" fillId="0" borderId="5" xfId="0" applyNumberFormat="1" applyFont="1" applyFill="1" applyBorder="1" applyAlignment="1"/>
    <xf numFmtId="0" fontId="18" fillId="0" borderId="0" xfId="0" applyFont="1" applyFill="1" applyAlignment="1">
      <alignment horizontal="left"/>
    </xf>
    <xf numFmtId="164" fontId="18" fillId="0" borderId="0" xfId="0" applyNumberFormat="1" applyFont="1" applyFill="1"/>
    <xf numFmtId="167" fontId="2" fillId="0" borderId="6" xfId="6" applyNumberFormat="1" applyFont="1" applyFill="1" applyBorder="1" applyAlignment="1">
      <alignment horizontal="center" wrapText="1" shrinkToFit="1"/>
    </xf>
    <xf numFmtId="167" fontId="2" fillId="0" borderId="5" xfId="0" applyNumberFormat="1" applyFont="1" applyFill="1" applyBorder="1" applyAlignment="1">
      <alignment horizontal="right"/>
    </xf>
    <xf numFmtId="167" fontId="3" fillId="0" borderId="5" xfId="0" applyNumberFormat="1" applyFont="1" applyFill="1" applyBorder="1" applyAlignment="1">
      <alignment horizontal="right"/>
    </xf>
    <xf numFmtId="167" fontId="3" fillId="2" borderId="5" xfId="0" applyNumberFormat="1" applyFont="1" applyFill="1" applyBorder="1" applyAlignment="1">
      <alignment horizontal="right"/>
    </xf>
    <xf numFmtId="167" fontId="2" fillId="2" borderId="5" xfId="0" applyNumberFormat="1" applyFont="1" applyFill="1" applyBorder="1" applyAlignment="1">
      <alignment wrapText="1" shrinkToFit="1"/>
    </xf>
    <xf numFmtId="167" fontId="3" fillId="2" borderId="5" xfId="0" applyNumberFormat="1" applyFont="1" applyFill="1" applyBorder="1" applyAlignment="1">
      <alignment wrapText="1" shrinkToFit="1"/>
    </xf>
    <xf numFmtId="167" fontId="10" fillId="0" borderId="5" xfId="0" applyNumberFormat="1" applyFont="1" applyFill="1" applyBorder="1" applyAlignment="1">
      <alignment wrapText="1" shrinkToFit="1"/>
    </xf>
    <xf numFmtId="167" fontId="3" fillId="0" borderId="9" xfId="0" applyNumberFormat="1" applyFont="1" applyFill="1" applyBorder="1" applyAlignment="1">
      <alignment horizontal="right"/>
    </xf>
    <xf numFmtId="167" fontId="3" fillId="0" borderId="10" xfId="0" applyNumberFormat="1" applyFont="1" applyFill="1" applyBorder="1" applyAlignment="1">
      <alignment horizontal="right"/>
    </xf>
    <xf numFmtId="167" fontId="3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28" fillId="0" borderId="0" xfId="0" applyFont="1" applyAlignment="1">
      <alignment horizontal="center" vertical="center"/>
    </xf>
    <xf numFmtId="0" fontId="28" fillId="4" borderId="0" xfId="0" applyFont="1" applyFill="1"/>
    <xf numFmtId="0" fontId="6" fillId="0" borderId="5" xfId="0" applyFont="1" applyBorder="1" applyAlignment="1">
      <alignment vertical="top" wrapText="1"/>
    </xf>
    <xf numFmtId="0" fontId="17" fillId="0" borderId="16" xfId="0" applyFont="1" applyFill="1" applyBorder="1" applyAlignment="1">
      <alignment horizontal="left" vertical="top" wrapText="1"/>
    </xf>
    <xf numFmtId="0" fontId="17" fillId="0" borderId="5" xfId="1" applyFont="1" applyFill="1" applyBorder="1" applyAlignment="1">
      <alignment horizontal="left" vertical="center" wrapText="1"/>
    </xf>
    <xf numFmtId="2" fontId="17" fillId="0" borderId="5" xfId="0" applyNumberFormat="1" applyFont="1" applyFill="1" applyBorder="1" applyAlignment="1">
      <alignment vertical="top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16" fillId="0" borderId="0" xfId="0" applyFont="1" applyFill="1"/>
    <xf numFmtId="0" fontId="28" fillId="0" borderId="0" xfId="0" applyFont="1" applyFill="1" applyAlignment="1">
      <alignment horizontal="center" vertical="center"/>
    </xf>
    <xf numFmtId="168" fontId="3" fillId="0" borderId="5" xfId="7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65" fontId="17" fillId="0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justify" vertical="top" wrapText="1"/>
    </xf>
    <xf numFmtId="0" fontId="18" fillId="0" borderId="15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28" fillId="0" borderId="5" xfId="0" applyFont="1" applyBorder="1" applyAlignment="1">
      <alignment horizontal="justify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8" fillId="0" borderId="5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wrapText="1"/>
    </xf>
    <xf numFmtId="0" fontId="18" fillId="0" borderId="5" xfId="0" applyFont="1" applyFill="1" applyBorder="1" applyAlignment="1">
      <alignment horizontal="justify" vertical="top" wrapText="1"/>
    </xf>
    <xf numFmtId="0" fontId="18" fillId="0" borderId="15" xfId="0" applyFont="1" applyFill="1" applyBorder="1" applyAlignment="1">
      <alignment horizontal="justify" vertical="top"/>
    </xf>
    <xf numFmtId="0" fontId="18" fillId="0" borderId="16" xfId="0" applyFont="1" applyFill="1" applyBorder="1" applyAlignment="1">
      <alignment horizontal="justify" vertical="top"/>
    </xf>
    <xf numFmtId="0" fontId="0" fillId="0" borderId="16" xfId="0" applyBorder="1" applyAlignment="1">
      <alignment horizontal="left" vertical="top" wrapText="1"/>
    </xf>
    <xf numFmtId="0" fontId="31" fillId="0" borderId="15" xfId="0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65" fontId="21" fillId="2" borderId="0" xfId="7" applyNumberFormat="1" applyFont="1" applyFill="1" applyBorder="1" applyAlignment="1" applyProtection="1">
      <alignment horizontal="right"/>
      <protection locked="0"/>
    </xf>
    <xf numFmtId="0" fontId="21" fillId="2" borderId="0" xfId="0" applyFont="1" applyFill="1" applyAlignment="1">
      <alignment horizontal="right"/>
    </xf>
    <xf numFmtId="0" fontId="22" fillId="2" borderId="0" xfId="7" applyFont="1" applyFill="1" applyAlignment="1" applyProtection="1">
      <alignment horizontal="center"/>
      <protection locked="0"/>
    </xf>
    <xf numFmtId="0" fontId="3" fillId="2" borderId="5" xfId="7" applyFont="1" applyFill="1" applyBorder="1" applyAlignment="1" applyProtection="1">
      <alignment horizontal="center" vertical="center" wrapText="1"/>
      <protection locked="0"/>
    </xf>
    <xf numFmtId="165" fontId="3" fillId="2" borderId="8" xfId="7" applyNumberFormat="1" applyFont="1" applyFill="1" applyBorder="1" applyAlignment="1" applyProtection="1">
      <alignment horizontal="center" vertical="center" wrapText="1"/>
      <protection locked="0"/>
    </xf>
    <xf numFmtId="165" fontId="3" fillId="2" borderId="7" xfId="7" applyNumberFormat="1" applyFont="1" applyFill="1" applyBorder="1" applyAlignment="1" applyProtection="1">
      <alignment horizontal="center" vertical="center" wrapText="1"/>
      <protection locked="0"/>
    </xf>
    <xf numFmtId="165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3" fillId="2" borderId="15" xfId="7" applyFont="1" applyFill="1" applyBorder="1" applyAlignment="1" applyProtection="1">
      <alignment horizontal="center" vertical="top"/>
      <protection locked="0"/>
    </xf>
    <xf numFmtId="0" fontId="3" fillId="2" borderId="17" xfId="7" applyFont="1" applyFill="1" applyBorder="1" applyAlignment="1" applyProtection="1">
      <alignment horizontal="center" vertical="top"/>
      <protection locked="0"/>
    </xf>
    <xf numFmtId="0" fontId="3" fillId="2" borderId="16" xfId="7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7" fillId="0" borderId="0" xfId="0" applyFont="1" applyAlignment="1">
      <alignment horizontal="right"/>
    </xf>
    <xf numFmtId="0" fontId="15" fillId="0" borderId="0" xfId="0" applyFont="1" applyAlignment="1">
      <alignment horizontal="center" vertical="justify" wrapText="1" shrinkToFi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29" fillId="0" borderId="0" xfId="0" applyFont="1" applyAlignment="1">
      <alignment horizontal="right" wrapText="1"/>
    </xf>
    <xf numFmtId="0" fontId="29" fillId="0" borderId="0" xfId="0" applyFont="1" applyAlignment="1">
      <alignment horizontal="center" wrapText="1"/>
    </xf>
    <xf numFmtId="164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vertical="top" wrapText="1"/>
    </xf>
    <xf numFmtId="164" fontId="3" fillId="0" borderId="6" xfId="0" applyNumberFormat="1" applyFont="1" applyFill="1" applyBorder="1" applyAlignment="1">
      <alignment vertical="top" wrapText="1"/>
    </xf>
    <xf numFmtId="164" fontId="3" fillId="0" borderId="7" xfId="0" applyNumberFormat="1" applyFont="1" applyFill="1" applyBorder="1" applyAlignment="1">
      <alignment vertical="top" wrapText="1"/>
    </xf>
    <xf numFmtId="164" fontId="3" fillId="0" borderId="5" xfId="0" applyNumberFormat="1" applyFont="1" applyBorder="1" applyAlignment="1"/>
    <xf numFmtId="164" fontId="3" fillId="0" borderId="15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8" xfId="6"/>
    <cellStyle name="Обычный_Приложения к решению сессии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view="pageBreakPreview" topLeftCell="A10" workbookViewId="0">
      <selection activeCell="A22" sqref="A22:B22"/>
    </sheetView>
  </sheetViews>
  <sheetFormatPr defaultRowHeight="15.75"/>
  <cols>
    <col min="1" max="1" width="31.42578125" style="66" customWidth="1"/>
    <col min="2" max="2" width="48" style="66" customWidth="1"/>
    <col min="3" max="3" width="12.28515625" style="66" customWidth="1"/>
    <col min="4" max="4" width="11.5703125" style="66" customWidth="1"/>
    <col min="5" max="5" width="12" style="66" customWidth="1"/>
    <col min="6" max="6" width="0.140625" style="66" customWidth="1"/>
    <col min="7" max="16384" width="9.140625" style="66"/>
  </cols>
  <sheetData>
    <row r="1" spans="1:10">
      <c r="B1" s="67"/>
      <c r="C1" s="322" t="s">
        <v>10</v>
      </c>
      <c r="D1" s="322"/>
      <c r="E1" s="322"/>
      <c r="F1" s="69"/>
      <c r="G1" s="69"/>
      <c r="H1" s="69"/>
      <c r="I1" s="69"/>
      <c r="J1" s="69"/>
    </row>
    <row r="2" spans="1:10">
      <c r="B2" s="67"/>
      <c r="C2" s="322" t="s">
        <v>255</v>
      </c>
      <c r="D2" s="322"/>
      <c r="E2" s="322"/>
      <c r="F2" s="69"/>
      <c r="G2" s="69"/>
      <c r="H2" s="69"/>
      <c r="I2" s="69"/>
      <c r="J2" s="69"/>
    </row>
    <row r="3" spans="1:10" ht="17.25" customHeight="1">
      <c r="B3" s="323" t="s">
        <v>11</v>
      </c>
      <c r="C3" s="323"/>
      <c r="D3" s="323"/>
      <c r="E3" s="323"/>
      <c r="F3" s="70"/>
      <c r="G3" s="70"/>
      <c r="H3" s="70"/>
      <c r="I3" s="70"/>
      <c r="J3" s="70"/>
    </row>
    <row r="4" spans="1:10" ht="20.25" customHeight="1">
      <c r="B4" s="323" t="s">
        <v>281</v>
      </c>
      <c r="C4" s="323"/>
      <c r="D4" s="323"/>
      <c r="E4" s="323"/>
      <c r="F4" s="70"/>
      <c r="G4" s="70"/>
      <c r="H4" s="70"/>
      <c r="I4" s="70"/>
      <c r="J4" s="70"/>
    </row>
    <row r="5" spans="1:10" ht="17.25" customHeight="1">
      <c r="B5" s="323" t="s">
        <v>282</v>
      </c>
      <c r="C5" s="323"/>
      <c r="D5" s="323"/>
      <c r="E5" s="323"/>
      <c r="F5" s="70"/>
      <c r="G5" s="70"/>
      <c r="H5" s="70"/>
      <c r="I5" s="70"/>
      <c r="J5" s="70"/>
    </row>
    <row r="6" spans="1:10" ht="17.25" customHeight="1">
      <c r="B6" s="71"/>
      <c r="C6" s="71"/>
      <c r="E6" s="71"/>
      <c r="G6" s="71"/>
      <c r="H6" s="71"/>
      <c r="I6" s="71"/>
      <c r="J6" s="71"/>
    </row>
    <row r="7" spans="1:10">
      <c r="A7" s="8"/>
    </row>
    <row r="8" spans="1:10">
      <c r="A8" s="324" t="s">
        <v>44</v>
      </c>
      <c r="B8" s="324"/>
      <c r="C8" s="324"/>
      <c r="D8" s="324"/>
      <c r="E8" s="324"/>
      <c r="F8" s="69"/>
      <c r="G8" s="69"/>
      <c r="H8" s="69"/>
    </row>
    <row r="9" spans="1:10">
      <c r="A9" s="324" t="s">
        <v>283</v>
      </c>
      <c r="B9" s="324"/>
      <c r="C9" s="324"/>
      <c r="D9" s="324"/>
      <c r="E9" s="324"/>
      <c r="F9" s="69"/>
      <c r="G9" s="69"/>
      <c r="H9" s="69"/>
    </row>
    <row r="10" spans="1:10">
      <c r="A10" s="8" t="s">
        <v>12</v>
      </c>
      <c r="E10" s="68" t="s">
        <v>45</v>
      </c>
    </row>
    <row r="11" spans="1:10" ht="47.25" customHeight="1">
      <c r="A11" s="325" t="s">
        <v>13</v>
      </c>
      <c r="B11" s="325" t="s">
        <v>14</v>
      </c>
      <c r="C11" s="326" t="s">
        <v>15</v>
      </c>
      <c r="D11" s="326"/>
      <c r="E11" s="326"/>
    </row>
    <row r="12" spans="1:10" ht="19.5" customHeight="1">
      <c r="A12" s="325"/>
      <c r="B12" s="325"/>
      <c r="C12" s="237" t="s">
        <v>203</v>
      </c>
      <c r="D12" s="237" t="s">
        <v>254</v>
      </c>
      <c r="E12" s="237" t="s">
        <v>284</v>
      </c>
    </row>
    <row r="13" spans="1:10" ht="35.1" customHeight="1">
      <c r="A13" s="300" t="s">
        <v>313</v>
      </c>
      <c r="B13" s="310" t="s">
        <v>315</v>
      </c>
      <c r="C13" s="73">
        <f>C18-C14</f>
        <v>0</v>
      </c>
      <c r="D13" s="73">
        <f t="shared" ref="D13:E13" si="0">D18-D14</f>
        <v>0</v>
      </c>
      <c r="E13" s="73">
        <f t="shared" si="0"/>
        <v>0</v>
      </c>
    </row>
    <row r="14" spans="1:10" ht="35.1" customHeight="1">
      <c r="A14" s="300" t="s">
        <v>314</v>
      </c>
      <c r="B14" s="300" t="s">
        <v>316</v>
      </c>
      <c r="C14" s="73">
        <f>C15</f>
        <v>9313.3160000000007</v>
      </c>
      <c r="D14" s="72">
        <f t="shared" ref="D14:E16" si="1">D15</f>
        <v>9321.5820000000003</v>
      </c>
      <c r="E14" s="73">
        <f t="shared" si="1"/>
        <v>9145.8529999999992</v>
      </c>
    </row>
    <row r="15" spans="1:10" ht="35.1" customHeight="1">
      <c r="A15" s="300" t="s">
        <v>320</v>
      </c>
      <c r="B15" s="300" t="s">
        <v>317</v>
      </c>
      <c r="C15" s="73">
        <f>C16</f>
        <v>9313.3160000000007</v>
      </c>
      <c r="D15" s="72">
        <f t="shared" si="1"/>
        <v>9321.5820000000003</v>
      </c>
      <c r="E15" s="73">
        <f t="shared" si="1"/>
        <v>9145.8529999999992</v>
      </c>
    </row>
    <row r="16" spans="1:10" ht="35.1" customHeight="1">
      <c r="A16" s="300" t="s">
        <v>321</v>
      </c>
      <c r="B16" s="300" t="s">
        <v>318</v>
      </c>
      <c r="C16" s="73">
        <f>C17</f>
        <v>9313.3160000000007</v>
      </c>
      <c r="D16" s="72">
        <f t="shared" si="1"/>
        <v>9321.5820000000003</v>
      </c>
      <c r="E16" s="73">
        <f t="shared" si="1"/>
        <v>9145.8529999999992</v>
      </c>
    </row>
    <row r="17" spans="1:5" ht="35.1" customHeight="1">
      <c r="A17" s="300" t="s">
        <v>322</v>
      </c>
      <c r="B17" s="300" t="s">
        <v>319</v>
      </c>
      <c r="C17" s="73">
        <v>9313.3160000000007</v>
      </c>
      <c r="D17" s="72">
        <v>9321.5820000000003</v>
      </c>
      <c r="E17" s="73">
        <v>9145.8529999999992</v>
      </c>
    </row>
    <row r="18" spans="1:5" ht="35.1" customHeight="1">
      <c r="A18" s="300" t="s">
        <v>326</v>
      </c>
      <c r="B18" s="300" t="s">
        <v>323</v>
      </c>
      <c r="C18" s="73">
        <f>C19</f>
        <v>9313.3160000000007</v>
      </c>
      <c r="D18" s="72">
        <f t="shared" ref="D18:E20" si="2">D19</f>
        <v>9321.5820000000003</v>
      </c>
      <c r="E18" s="73">
        <f t="shared" si="2"/>
        <v>9145.8529999999992</v>
      </c>
    </row>
    <row r="19" spans="1:5" ht="35.1" customHeight="1">
      <c r="A19" s="300" t="s">
        <v>327</v>
      </c>
      <c r="B19" s="300" t="s">
        <v>324</v>
      </c>
      <c r="C19" s="73">
        <f>C20</f>
        <v>9313.3160000000007</v>
      </c>
      <c r="D19" s="72">
        <f t="shared" si="2"/>
        <v>9321.5820000000003</v>
      </c>
      <c r="E19" s="73">
        <f t="shared" si="2"/>
        <v>9145.8529999999992</v>
      </c>
    </row>
    <row r="20" spans="1:5" ht="35.1" customHeight="1">
      <c r="A20" s="300" t="s">
        <v>328</v>
      </c>
      <c r="B20" s="300" t="s">
        <v>325</v>
      </c>
      <c r="C20" s="73">
        <f>C21</f>
        <v>9313.3160000000007</v>
      </c>
      <c r="D20" s="72">
        <f t="shared" si="2"/>
        <v>9321.5820000000003</v>
      </c>
      <c r="E20" s="73">
        <f t="shared" si="2"/>
        <v>9145.8529999999992</v>
      </c>
    </row>
    <row r="21" spans="1:5" ht="35.1" customHeight="1">
      <c r="A21" s="300" t="s">
        <v>329</v>
      </c>
      <c r="B21" s="300" t="s">
        <v>330</v>
      </c>
      <c r="C21" s="73">
        <v>9313.3160000000007</v>
      </c>
      <c r="D21" s="305">
        <v>9321.5820000000003</v>
      </c>
      <c r="E21" s="73">
        <v>9145.8529999999992</v>
      </c>
    </row>
    <row r="22" spans="1:5" ht="35.1" customHeight="1">
      <c r="A22" s="326" t="s">
        <v>16</v>
      </c>
      <c r="B22" s="326"/>
      <c r="C22" s="73">
        <f>C13</f>
        <v>0</v>
      </c>
      <c r="D22" s="73">
        <f t="shared" ref="D22:E22" si="3">D13</f>
        <v>0</v>
      </c>
      <c r="E22" s="73">
        <f t="shared" si="3"/>
        <v>0</v>
      </c>
    </row>
    <row r="23" spans="1:5">
      <c r="A23" s="7"/>
    </row>
    <row r="24" spans="1:5">
      <c r="A24" s="7"/>
    </row>
    <row r="25" spans="1:5">
      <c r="A25" s="7"/>
    </row>
    <row r="26" spans="1:5">
      <c r="A26" s="7"/>
    </row>
    <row r="27" spans="1:5">
      <c r="A27" s="7"/>
    </row>
    <row r="28" spans="1:5">
      <c r="A28" s="7"/>
    </row>
    <row r="29" spans="1:5">
      <c r="A29" s="7"/>
    </row>
    <row r="30" spans="1:5">
      <c r="A30" s="7"/>
    </row>
    <row r="31" spans="1:5">
      <c r="A31" s="7"/>
    </row>
    <row r="32" spans="1:5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  <row r="41" spans="1:1">
      <c r="A41" s="7"/>
    </row>
  </sheetData>
  <mergeCells count="11">
    <mergeCell ref="A8:E8"/>
    <mergeCell ref="A11:A12"/>
    <mergeCell ref="B11:B12"/>
    <mergeCell ref="C11:E11"/>
    <mergeCell ref="A22:B22"/>
    <mergeCell ref="A9:E9"/>
    <mergeCell ref="C1:E1"/>
    <mergeCell ref="B3:E3"/>
    <mergeCell ref="B4:E4"/>
    <mergeCell ref="B5:E5"/>
    <mergeCell ref="C2:E2"/>
  </mergeCells>
  <phoneticPr fontId="5" type="noConversion"/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9"/>
  <sheetViews>
    <sheetView tabSelected="1" view="pageBreakPreview" topLeftCell="A14" zoomScaleSheetLayoutView="100" workbookViewId="0">
      <selection activeCell="B16" sqref="B16:C16"/>
    </sheetView>
  </sheetViews>
  <sheetFormatPr defaultRowHeight="15"/>
  <cols>
    <col min="1" max="1" width="24.7109375" style="223" customWidth="1"/>
    <col min="2" max="2" width="9.140625" style="218"/>
    <col min="3" max="3" width="68.7109375" style="218" customWidth="1"/>
    <col min="4" max="4" width="9.140625" style="312"/>
    <col min="5" max="16384" width="9.140625" style="218"/>
  </cols>
  <sheetData>
    <row r="1" spans="1:4" s="66" customFormat="1" ht="15.75">
      <c r="B1" s="67"/>
      <c r="C1" s="302" t="s">
        <v>332</v>
      </c>
      <c r="D1" s="313"/>
    </row>
    <row r="2" spans="1:4" s="66" customFormat="1" ht="15.75">
      <c r="B2" s="67"/>
      <c r="C2" s="236" t="s">
        <v>255</v>
      </c>
      <c r="D2" s="313"/>
    </row>
    <row r="3" spans="1:4" s="66" customFormat="1" ht="17.25" customHeight="1">
      <c r="B3" s="323" t="s">
        <v>11</v>
      </c>
      <c r="C3" s="323"/>
      <c r="D3" s="313"/>
    </row>
    <row r="4" spans="1:4" s="66" customFormat="1" ht="20.25" customHeight="1">
      <c r="B4" s="323" t="s">
        <v>281</v>
      </c>
      <c r="C4" s="323"/>
      <c r="D4" s="313"/>
    </row>
    <row r="5" spans="1:4" s="66" customFormat="1" ht="17.25" customHeight="1">
      <c r="B5" s="323" t="s">
        <v>282</v>
      </c>
      <c r="C5" s="323"/>
      <c r="D5" s="313"/>
    </row>
    <row r="6" spans="1:4">
      <c r="A6" s="224"/>
    </row>
    <row r="7" spans="1:4" ht="31.5" customHeight="1">
      <c r="A7" s="335" t="s">
        <v>176</v>
      </c>
      <c r="B7" s="335"/>
      <c r="C7" s="335"/>
    </row>
    <row r="8" spans="1:4">
      <c r="A8" s="183"/>
    </row>
    <row r="9" spans="1:4" ht="31.5" customHeight="1">
      <c r="A9" s="225" t="s">
        <v>17</v>
      </c>
      <c r="B9" s="327" t="s">
        <v>18</v>
      </c>
      <c r="C9" s="327"/>
    </row>
    <row r="10" spans="1:4">
      <c r="A10" s="225">
        <v>1</v>
      </c>
      <c r="B10" s="334">
        <v>2</v>
      </c>
      <c r="C10" s="334"/>
    </row>
    <row r="11" spans="1:4" ht="16.5" customHeight="1">
      <c r="A11" s="336" t="s">
        <v>177</v>
      </c>
      <c r="B11" s="336"/>
      <c r="C11" s="336"/>
    </row>
    <row r="12" spans="1:4" ht="78.75" customHeight="1">
      <c r="A12" s="225" t="s">
        <v>191</v>
      </c>
      <c r="B12" s="328" t="s">
        <v>310</v>
      </c>
      <c r="C12" s="328"/>
    </row>
    <row r="13" spans="1:4" ht="61.5" customHeight="1">
      <c r="A13" s="225" t="s">
        <v>192</v>
      </c>
      <c r="B13" s="328" t="s">
        <v>311</v>
      </c>
      <c r="C13" s="328"/>
    </row>
    <row r="14" spans="1:4" ht="77.25" customHeight="1">
      <c r="A14" s="225" t="s">
        <v>193</v>
      </c>
      <c r="B14" s="328" t="s">
        <v>312</v>
      </c>
      <c r="C14" s="328"/>
    </row>
    <row r="15" spans="1:4" ht="68.25" customHeight="1">
      <c r="A15" s="225" t="s">
        <v>194</v>
      </c>
      <c r="B15" s="328" t="s">
        <v>299</v>
      </c>
      <c r="C15" s="328"/>
    </row>
    <row r="16" spans="1:4" ht="68.25" customHeight="1">
      <c r="A16" s="225" t="s">
        <v>380</v>
      </c>
      <c r="B16" s="329" t="s">
        <v>381</v>
      </c>
      <c r="C16" s="330"/>
    </row>
    <row r="17" spans="1:4" ht="49.5" customHeight="1">
      <c r="A17" s="225" t="s">
        <v>382</v>
      </c>
      <c r="B17" s="329" t="s">
        <v>383</v>
      </c>
      <c r="C17" s="330"/>
    </row>
    <row r="18" spans="1:4" ht="51.75" customHeight="1">
      <c r="A18" s="225" t="s">
        <v>384</v>
      </c>
      <c r="B18" s="329" t="s">
        <v>385</v>
      </c>
      <c r="C18" s="330"/>
    </row>
    <row r="19" spans="1:4" s="303" customFormat="1" ht="48.75" customHeight="1">
      <c r="A19" s="225" t="s">
        <v>301</v>
      </c>
      <c r="B19" s="329" t="s">
        <v>300</v>
      </c>
      <c r="C19" s="330"/>
      <c r="D19" s="314"/>
    </row>
    <row r="20" spans="1:4" ht="45" customHeight="1">
      <c r="A20" s="225" t="s">
        <v>195</v>
      </c>
      <c r="B20" s="328" t="s">
        <v>179</v>
      </c>
      <c r="C20" s="328"/>
    </row>
    <row r="21" spans="1:4" ht="48" customHeight="1">
      <c r="A21" s="225" t="s">
        <v>196</v>
      </c>
      <c r="B21" s="328" t="s">
        <v>180</v>
      </c>
      <c r="C21" s="328"/>
    </row>
    <row r="22" spans="1:4" ht="28.5" customHeight="1">
      <c r="A22" s="225" t="s">
        <v>199</v>
      </c>
      <c r="B22" s="328" t="s">
        <v>182</v>
      </c>
      <c r="C22" s="328"/>
    </row>
    <row r="23" spans="1:4" ht="23.25" customHeight="1">
      <c r="A23" s="225" t="s">
        <v>197</v>
      </c>
      <c r="B23" s="328" t="s">
        <v>181</v>
      </c>
      <c r="C23" s="328"/>
    </row>
    <row r="24" spans="1:4" ht="24.75" customHeight="1">
      <c r="A24" s="225" t="s">
        <v>198</v>
      </c>
      <c r="B24" s="328" t="s">
        <v>178</v>
      </c>
      <c r="C24" s="328"/>
    </row>
    <row r="25" spans="1:4" ht="80.25" customHeight="1">
      <c r="A25" s="225" t="s">
        <v>280</v>
      </c>
      <c r="B25" s="328" t="s">
        <v>348</v>
      </c>
      <c r="C25" s="328"/>
    </row>
    <row r="26" spans="1:4" ht="54" customHeight="1">
      <c r="A26" s="225" t="s">
        <v>273</v>
      </c>
      <c r="B26" s="329" t="s">
        <v>264</v>
      </c>
      <c r="C26" s="330"/>
    </row>
    <row r="27" spans="1:4" ht="42" customHeight="1">
      <c r="A27" s="225" t="s">
        <v>274</v>
      </c>
      <c r="B27" s="329" t="s">
        <v>268</v>
      </c>
      <c r="C27" s="330"/>
    </row>
    <row r="28" spans="1:4" ht="78" customHeight="1">
      <c r="A28" s="225" t="s">
        <v>341</v>
      </c>
      <c r="B28" s="328" t="s">
        <v>183</v>
      </c>
      <c r="C28" s="328"/>
    </row>
    <row r="29" spans="1:4" ht="45" customHeight="1">
      <c r="A29" s="225" t="s">
        <v>340</v>
      </c>
      <c r="B29" s="328" t="s">
        <v>184</v>
      </c>
      <c r="C29" s="328"/>
    </row>
    <row r="30" spans="1:4" ht="53.25" customHeight="1">
      <c r="A30" s="225" t="s">
        <v>339</v>
      </c>
      <c r="B30" s="328" t="s">
        <v>185</v>
      </c>
      <c r="C30" s="328"/>
    </row>
    <row r="31" spans="1:4" ht="76.5" customHeight="1">
      <c r="A31" s="225" t="s">
        <v>338</v>
      </c>
      <c r="B31" s="328" t="s">
        <v>186</v>
      </c>
      <c r="C31" s="331"/>
    </row>
    <row r="32" spans="1:4" ht="91.5" customHeight="1">
      <c r="A32" s="225" t="s">
        <v>275</v>
      </c>
      <c r="B32" s="329" t="s">
        <v>373</v>
      </c>
      <c r="C32" s="330"/>
    </row>
    <row r="33" spans="1:4" ht="80.25" customHeight="1">
      <c r="A33" s="225" t="s">
        <v>279</v>
      </c>
      <c r="B33" s="328" t="s">
        <v>248</v>
      </c>
      <c r="C33" s="331"/>
    </row>
    <row r="34" spans="1:4" ht="80.25" customHeight="1">
      <c r="A34" s="225" t="s">
        <v>278</v>
      </c>
      <c r="B34" s="329" t="s">
        <v>249</v>
      </c>
      <c r="C34" s="330"/>
    </row>
    <row r="35" spans="1:4" ht="91.5" customHeight="1">
      <c r="A35" s="225" t="s">
        <v>277</v>
      </c>
      <c r="B35" s="329" t="s">
        <v>276</v>
      </c>
      <c r="C35" s="330"/>
    </row>
    <row r="36" spans="1:4" ht="69" customHeight="1">
      <c r="A36" s="225" t="s">
        <v>309</v>
      </c>
      <c r="B36" s="329" t="s">
        <v>308</v>
      </c>
      <c r="C36" s="341"/>
    </row>
    <row r="37" spans="1:4" ht="80.25" customHeight="1">
      <c r="A37" s="225" t="s">
        <v>306</v>
      </c>
      <c r="B37" s="329" t="s">
        <v>304</v>
      </c>
      <c r="C37" s="341"/>
    </row>
    <row r="38" spans="1:4" ht="65.25" customHeight="1">
      <c r="A38" s="225" t="s">
        <v>307</v>
      </c>
      <c r="B38" s="342" t="s">
        <v>305</v>
      </c>
      <c r="C38" s="343"/>
    </row>
    <row r="39" spans="1:4" ht="51" customHeight="1">
      <c r="A39" s="225" t="s">
        <v>303</v>
      </c>
      <c r="B39" s="329" t="s">
        <v>302</v>
      </c>
      <c r="C39" s="330"/>
    </row>
    <row r="40" spans="1:4" ht="24.75" customHeight="1">
      <c r="A40" s="225" t="s">
        <v>200</v>
      </c>
      <c r="B40" s="328" t="s">
        <v>246</v>
      </c>
      <c r="C40" s="328"/>
    </row>
    <row r="41" spans="1:4" s="312" customFormat="1" ht="32.25" customHeight="1">
      <c r="A41" s="311" t="s">
        <v>189</v>
      </c>
      <c r="B41" s="332" t="s">
        <v>188</v>
      </c>
      <c r="C41" s="333"/>
    </row>
    <row r="42" spans="1:4" s="304" customFormat="1" ht="39" customHeight="1">
      <c r="A42" s="311" t="s">
        <v>344</v>
      </c>
      <c r="B42" s="332" t="s">
        <v>345</v>
      </c>
      <c r="C42" s="333"/>
      <c r="D42" s="312"/>
    </row>
    <row r="43" spans="1:4" s="304" customFormat="1" ht="45" customHeight="1">
      <c r="A43" s="311" t="s">
        <v>346</v>
      </c>
      <c r="B43" s="332" t="s">
        <v>347</v>
      </c>
      <c r="C43" s="333"/>
      <c r="D43" s="312"/>
    </row>
    <row r="44" spans="1:4" s="312" customFormat="1" ht="45" customHeight="1">
      <c r="A44" s="311" t="s">
        <v>335</v>
      </c>
      <c r="B44" s="332" t="s">
        <v>336</v>
      </c>
      <c r="C44" s="333"/>
    </row>
    <row r="45" spans="1:4" s="312" customFormat="1" ht="45" customHeight="1">
      <c r="A45" s="311" t="s">
        <v>337</v>
      </c>
      <c r="B45" s="339" t="s">
        <v>190</v>
      </c>
      <c r="C45" s="340"/>
    </row>
    <row r="46" spans="1:4" s="312" customFormat="1" ht="39" customHeight="1">
      <c r="A46" s="311" t="s">
        <v>333</v>
      </c>
      <c r="B46" s="338" t="s">
        <v>334</v>
      </c>
      <c r="C46" s="338"/>
    </row>
    <row r="47" spans="1:4" ht="15.75" customHeight="1">
      <c r="A47" s="337" t="s">
        <v>30</v>
      </c>
      <c r="B47" s="337"/>
      <c r="C47" s="337"/>
    </row>
    <row r="48" spans="1:4" ht="15" customHeight="1">
      <c r="A48" s="225" t="s">
        <v>31</v>
      </c>
      <c r="B48" s="328" t="s">
        <v>20</v>
      </c>
      <c r="C48" s="328"/>
    </row>
    <row r="49" spans="1:3" ht="86.25" customHeight="1">
      <c r="A49" s="225" t="s">
        <v>32</v>
      </c>
      <c r="B49" s="328" t="s">
        <v>33</v>
      </c>
      <c r="C49" s="328"/>
    </row>
  </sheetData>
  <mergeCells count="45">
    <mergeCell ref="B33:C33"/>
    <mergeCell ref="B39:C39"/>
    <mergeCell ref="B34:C34"/>
    <mergeCell ref="B35:C35"/>
    <mergeCell ref="B36:C36"/>
    <mergeCell ref="B37:C37"/>
    <mergeCell ref="B38:C38"/>
    <mergeCell ref="B49:C49"/>
    <mergeCell ref="B41:C41"/>
    <mergeCell ref="B44:C44"/>
    <mergeCell ref="B40:C40"/>
    <mergeCell ref="A47:C47"/>
    <mergeCell ref="B48:C48"/>
    <mergeCell ref="B46:C46"/>
    <mergeCell ref="B43:C43"/>
    <mergeCell ref="B45:C45"/>
    <mergeCell ref="B31:C31"/>
    <mergeCell ref="B32:C32"/>
    <mergeCell ref="B42:C42"/>
    <mergeCell ref="B3:C3"/>
    <mergeCell ref="B4:C4"/>
    <mergeCell ref="B5:C5"/>
    <mergeCell ref="B23:C23"/>
    <mergeCell ref="B22:C22"/>
    <mergeCell ref="B10:C10"/>
    <mergeCell ref="B14:C14"/>
    <mergeCell ref="B15:C15"/>
    <mergeCell ref="B21:C21"/>
    <mergeCell ref="A7:C7"/>
    <mergeCell ref="A11:C11"/>
    <mergeCell ref="B12:C12"/>
    <mergeCell ref="B13:C13"/>
    <mergeCell ref="B9:C9"/>
    <mergeCell ref="B30:C30"/>
    <mergeCell ref="B20:C20"/>
    <mergeCell ref="B28:C28"/>
    <mergeCell ref="B24:C24"/>
    <mergeCell ref="B29:C29"/>
    <mergeCell ref="B19:C19"/>
    <mergeCell ref="B25:C25"/>
    <mergeCell ref="B26:C26"/>
    <mergeCell ref="B27:C27"/>
    <mergeCell ref="B16:C16"/>
    <mergeCell ref="B17:C17"/>
    <mergeCell ref="B18:C18"/>
  </mergeCells>
  <phoneticPr fontId="5" type="noConversion"/>
  <pageMargins left="0.7" right="0.7" top="0.75" bottom="0.75" header="0.3" footer="0.3"/>
  <pageSetup paperSize="9" scale="75" orientation="portrait" r:id="rId1"/>
  <rowBreaks count="2" manualBreakCount="2">
    <brk id="18" max="16383" man="1"/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view="pageBreakPreview" topLeftCell="A11" zoomScaleSheetLayoutView="100" workbookViewId="0">
      <selection activeCell="D16" sqref="D16"/>
    </sheetView>
  </sheetViews>
  <sheetFormatPr defaultRowHeight="15.75"/>
  <cols>
    <col min="1" max="1" width="2.7109375" style="165" customWidth="1"/>
    <col min="2" max="2" width="7.28515625" style="182" customWidth="1"/>
    <col min="3" max="3" width="10.5703125" style="182" customWidth="1"/>
    <col min="4" max="4" width="31.140625" style="165" customWidth="1"/>
    <col min="5" max="5" width="43.42578125" style="165" customWidth="1"/>
    <col min="6" max="6" width="15.28515625" style="165" customWidth="1"/>
    <col min="7" max="8" width="9.140625" style="165" customWidth="1"/>
    <col min="9" max="9" width="11.28515625" style="165" customWidth="1"/>
    <col min="10" max="16384" width="9.140625" style="165"/>
  </cols>
  <sheetData>
    <row r="1" spans="1:8">
      <c r="B1" s="166"/>
      <c r="C1" s="166"/>
      <c r="D1" s="167"/>
      <c r="E1" s="167" t="s">
        <v>168</v>
      </c>
      <c r="F1" s="168"/>
      <c r="G1" s="168"/>
    </row>
    <row r="2" spans="1:8">
      <c r="A2" s="169"/>
      <c r="B2" s="166"/>
      <c r="C2" s="170"/>
      <c r="D2" s="167"/>
      <c r="E2" s="167" t="s">
        <v>256</v>
      </c>
      <c r="F2" s="171"/>
    </row>
    <row r="3" spans="1:8" ht="50.25" customHeight="1">
      <c r="B3" s="166"/>
      <c r="C3" s="167"/>
      <c r="D3" s="238"/>
      <c r="E3" s="238" t="s">
        <v>285</v>
      </c>
      <c r="F3" s="172"/>
    </row>
    <row r="4" spans="1:8" ht="19.5" customHeight="1">
      <c r="B4" s="166"/>
      <c r="C4" s="167"/>
      <c r="D4" s="194"/>
      <c r="E4" s="194"/>
      <c r="F4" s="172"/>
    </row>
    <row r="5" spans="1:8">
      <c r="B5" s="166"/>
      <c r="C5" s="167"/>
      <c r="D5" s="167"/>
      <c r="E5" s="167"/>
      <c r="F5" s="172"/>
    </row>
    <row r="6" spans="1:8">
      <c r="A6" s="173"/>
      <c r="B6" s="166"/>
      <c r="C6" s="167"/>
      <c r="D6" s="167"/>
      <c r="E6" s="167"/>
      <c r="F6" s="172"/>
      <c r="G6" s="171"/>
    </row>
    <row r="7" spans="1:8">
      <c r="B7" s="166"/>
      <c r="C7" s="166"/>
      <c r="D7" s="166"/>
      <c r="E7" s="166"/>
      <c r="F7" s="168"/>
      <c r="G7" s="168"/>
    </row>
    <row r="8" spans="1:8">
      <c r="A8" s="173"/>
      <c r="B8" s="166"/>
      <c r="C8" s="166"/>
      <c r="D8" s="166"/>
      <c r="E8" s="166"/>
      <c r="F8" s="174"/>
      <c r="G8" s="173"/>
      <c r="H8" s="175"/>
    </row>
    <row r="9" spans="1:8">
      <c r="A9" s="173"/>
      <c r="B9" s="344" t="s">
        <v>169</v>
      </c>
      <c r="C9" s="344"/>
      <c r="D9" s="344"/>
      <c r="E9" s="344"/>
      <c r="F9" s="166"/>
      <c r="G9" s="166"/>
      <c r="H9" s="171"/>
    </row>
    <row r="10" spans="1:8" ht="32.25" customHeight="1">
      <c r="A10" s="173"/>
      <c r="B10" s="345" t="s">
        <v>286</v>
      </c>
      <c r="C10" s="345"/>
      <c r="D10" s="345"/>
      <c r="E10" s="345"/>
      <c r="F10" s="166"/>
      <c r="G10" s="166"/>
      <c r="H10" s="171"/>
    </row>
    <row r="11" spans="1:8">
      <c r="A11" s="173"/>
      <c r="B11" s="166"/>
      <c r="C11" s="166"/>
      <c r="D11" s="166"/>
      <c r="E11" s="166"/>
      <c r="F11" s="176"/>
      <c r="G11" s="166"/>
      <c r="H11" s="171"/>
    </row>
    <row r="12" spans="1:8" ht="51" customHeight="1">
      <c r="B12" s="177" t="s">
        <v>46</v>
      </c>
      <c r="C12" s="178" t="s">
        <v>101</v>
      </c>
      <c r="D12" s="178" t="s">
        <v>170</v>
      </c>
      <c r="E12" s="178" t="s">
        <v>171</v>
      </c>
      <c r="F12" s="168"/>
      <c r="G12" s="168"/>
    </row>
    <row r="13" spans="1:8" s="319" customFormat="1">
      <c r="B13" s="318">
        <v>1</v>
      </c>
      <c r="C13" s="318">
        <v>2</v>
      </c>
      <c r="D13" s="318">
        <v>3</v>
      </c>
      <c r="E13" s="318">
        <v>4</v>
      </c>
      <c r="F13" s="320"/>
      <c r="G13" s="320"/>
    </row>
    <row r="14" spans="1:8">
      <c r="B14" s="346" t="s">
        <v>96</v>
      </c>
      <c r="C14" s="347"/>
      <c r="D14" s="347"/>
      <c r="E14" s="348"/>
      <c r="F14" s="168"/>
      <c r="G14" s="168"/>
    </row>
    <row r="15" spans="1:8" ht="40.5" customHeight="1">
      <c r="B15" s="179">
        <v>1</v>
      </c>
      <c r="C15" s="180" t="s">
        <v>133</v>
      </c>
      <c r="D15" s="310" t="s">
        <v>364</v>
      </c>
      <c r="E15" s="310" t="s">
        <v>315</v>
      </c>
      <c r="F15" s="181"/>
      <c r="G15" s="181"/>
    </row>
    <row r="16" spans="1:8" ht="37.5" customHeight="1">
      <c r="B16" s="179">
        <v>2</v>
      </c>
      <c r="C16" s="180" t="s">
        <v>133</v>
      </c>
      <c r="D16" s="310" t="s">
        <v>365</v>
      </c>
      <c r="E16" s="310" t="s">
        <v>316</v>
      </c>
      <c r="F16" s="181"/>
      <c r="G16" s="181"/>
    </row>
    <row r="17" spans="2:5" ht="31.5">
      <c r="B17" s="179">
        <v>3</v>
      </c>
      <c r="C17" s="180" t="s">
        <v>133</v>
      </c>
      <c r="D17" s="310" t="s">
        <v>366</v>
      </c>
      <c r="E17" s="310" t="s">
        <v>317</v>
      </c>
    </row>
    <row r="18" spans="2:5" ht="31.5">
      <c r="B18" s="179">
        <v>4</v>
      </c>
      <c r="C18" s="180" t="s">
        <v>133</v>
      </c>
      <c r="D18" s="310" t="s">
        <v>367</v>
      </c>
      <c r="E18" s="310" t="s">
        <v>318</v>
      </c>
    </row>
    <row r="19" spans="2:5" ht="31.5">
      <c r="B19" s="179">
        <v>5</v>
      </c>
      <c r="C19" s="180" t="s">
        <v>133</v>
      </c>
      <c r="D19" s="310" t="s">
        <v>368</v>
      </c>
      <c r="E19" s="310" t="s">
        <v>319</v>
      </c>
    </row>
    <row r="20" spans="2:5" ht="31.5">
      <c r="B20" s="179">
        <v>6</v>
      </c>
      <c r="C20" s="180" t="s">
        <v>133</v>
      </c>
      <c r="D20" s="310" t="s">
        <v>369</v>
      </c>
      <c r="E20" s="310" t="s">
        <v>323</v>
      </c>
    </row>
    <row r="21" spans="2:5" ht="31.5">
      <c r="B21" s="179">
        <v>7</v>
      </c>
      <c r="C21" s="180" t="s">
        <v>133</v>
      </c>
      <c r="D21" s="310" t="s">
        <v>370</v>
      </c>
      <c r="E21" s="310" t="s">
        <v>324</v>
      </c>
    </row>
    <row r="22" spans="2:5" ht="31.5">
      <c r="B22" s="179">
        <v>8</v>
      </c>
      <c r="C22" s="180" t="s">
        <v>133</v>
      </c>
      <c r="D22" s="310" t="s">
        <v>371</v>
      </c>
      <c r="E22" s="310" t="s">
        <v>325</v>
      </c>
    </row>
    <row r="23" spans="2:5" ht="36" customHeight="1">
      <c r="B23" s="179">
        <v>9</v>
      </c>
      <c r="C23" s="180" t="s">
        <v>133</v>
      </c>
      <c r="D23" s="310" t="s">
        <v>372</v>
      </c>
      <c r="E23" s="310" t="s">
        <v>330</v>
      </c>
    </row>
  </sheetData>
  <mergeCells count="3">
    <mergeCell ref="B9:E9"/>
    <mergeCell ref="B10:E10"/>
    <mergeCell ref="B14:E14"/>
  </mergeCells>
  <pageMargins left="0.7" right="0.7" top="0.75" bottom="0.75" header="0.3" footer="0.3"/>
  <pageSetup paperSize="9" scale="91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6"/>
  <sheetViews>
    <sheetView view="pageBreakPreview" topLeftCell="A37" zoomScaleSheetLayoutView="100" workbookViewId="0">
      <selection activeCell="J32" sqref="J32"/>
    </sheetView>
  </sheetViews>
  <sheetFormatPr defaultRowHeight="12.75"/>
  <cols>
    <col min="1" max="1" width="2.7109375" style="81" customWidth="1"/>
    <col min="2" max="2" width="4.5703125" style="81" customWidth="1"/>
    <col min="3" max="4" width="3.7109375" style="81" customWidth="1"/>
    <col min="5" max="5" width="4" style="81" customWidth="1"/>
    <col min="6" max="6" width="4.140625" style="81" customWidth="1"/>
    <col min="7" max="7" width="3.85546875" style="81" customWidth="1"/>
    <col min="8" max="8" width="5" style="81" customWidth="1"/>
    <col min="9" max="9" width="9" style="81" customWidth="1"/>
    <col min="10" max="10" width="56" style="81" customWidth="1"/>
    <col min="11" max="11" width="14.140625" style="82" customWidth="1"/>
    <col min="12" max="12" width="14.85546875" style="83" customWidth="1"/>
    <col min="13" max="13" width="13.5703125" style="83" bestFit="1" customWidth="1"/>
    <col min="14" max="16384" width="9.140625" style="84"/>
  </cols>
  <sheetData>
    <row r="1" spans="1:13">
      <c r="J1" s="226"/>
      <c r="L1" s="83" t="s">
        <v>164</v>
      </c>
    </row>
    <row r="2" spans="1:13" ht="15" customHeight="1">
      <c r="J2" s="349" t="s">
        <v>256</v>
      </c>
      <c r="K2" s="349"/>
      <c r="L2" s="349"/>
      <c r="M2" s="349"/>
    </row>
    <row r="3" spans="1:13">
      <c r="J3" s="350" t="s">
        <v>285</v>
      </c>
      <c r="K3" s="350"/>
      <c r="L3" s="350"/>
      <c r="M3" s="350"/>
    </row>
    <row r="4" spans="1:13">
      <c r="J4" s="84"/>
      <c r="K4" s="85"/>
    </row>
    <row r="5" spans="1:13" ht="15">
      <c r="A5" s="86"/>
      <c r="B5" s="86"/>
      <c r="C5" s="86"/>
      <c r="D5" s="86"/>
      <c r="E5" s="86"/>
      <c r="F5" s="86"/>
      <c r="G5" s="86"/>
      <c r="H5" s="86"/>
      <c r="I5" s="86"/>
      <c r="J5" s="86"/>
      <c r="K5" s="87"/>
    </row>
    <row r="6" spans="1:13" ht="12.75" customHeight="1">
      <c r="A6" s="351" t="s">
        <v>288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</row>
    <row r="7" spans="1:13" ht="15">
      <c r="A7" s="86" t="s">
        <v>97</v>
      </c>
      <c r="B7" s="86"/>
      <c r="C7" s="86"/>
      <c r="D7" s="86"/>
      <c r="E7" s="86"/>
      <c r="F7" s="86"/>
      <c r="G7" s="86"/>
      <c r="H7" s="86"/>
      <c r="I7" s="86"/>
      <c r="J7" s="88"/>
      <c r="L7" s="89"/>
      <c r="M7" s="90" t="s">
        <v>98</v>
      </c>
    </row>
    <row r="8" spans="1:13" ht="17.25" customHeight="1">
      <c r="A8" s="91" t="s">
        <v>99</v>
      </c>
      <c r="B8" s="356" t="s">
        <v>100</v>
      </c>
      <c r="C8" s="357"/>
      <c r="D8" s="357"/>
      <c r="E8" s="357"/>
      <c r="F8" s="357"/>
      <c r="G8" s="357"/>
      <c r="H8" s="357"/>
      <c r="I8" s="358"/>
      <c r="J8" s="352" t="s">
        <v>363</v>
      </c>
      <c r="K8" s="353" t="s">
        <v>204</v>
      </c>
      <c r="L8" s="355" t="s">
        <v>259</v>
      </c>
      <c r="M8" s="355" t="s">
        <v>287</v>
      </c>
    </row>
    <row r="9" spans="1:13" ht="150.75" customHeight="1">
      <c r="A9" s="91"/>
      <c r="B9" s="184" t="s">
        <v>101</v>
      </c>
      <c r="C9" s="184" t="s">
        <v>102</v>
      </c>
      <c r="D9" s="184" t="s">
        <v>103</v>
      </c>
      <c r="E9" s="184" t="s">
        <v>104</v>
      </c>
      <c r="F9" s="184" t="s">
        <v>105</v>
      </c>
      <c r="G9" s="184" t="s">
        <v>106</v>
      </c>
      <c r="H9" s="184" t="s">
        <v>107</v>
      </c>
      <c r="I9" s="184" t="s">
        <v>362</v>
      </c>
      <c r="J9" s="352"/>
      <c r="K9" s="354"/>
      <c r="L9" s="355"/>
      <c r="M9" s="355"/>
    </row>
    <row r="10" spans="1:13">
      <c r="A10" s="93"/>
      <c r="B10" s="94">
        <v>1</v>
      </c>
      <c r="C10" s="94">
        <v>2</v>
      </c>
      <c r="D10" s="94">
        <v>3</v>
      </c>
      <c r="E10" s="94">
        <v>4</v>
      </c>
      <c r="F10" s="94">
        <v>5</v>
      </c>
      <c r="G10" s="94">
        <v>6</v>
      </c>
      <c r="H10" s="94">
        <v>7</v>
      </c>
      <c r="I10" s="94">
        <v>8</v>
      </c>
      <c r="J10" s="94">
        <v>9</v>
      </c>
      <c r="K10" s="94">
        <v>10</v>
      </c>
      <c r="L10" s="94">
        <v>11</v>
      </c>
      <c r="M10" s="94">
        <v>12</v>
      </c>
    </row>
    <row r="11" spans="1:13" s="83" customFormat="1">
      <c r="A11" s="93"/>
      <c r="B11" s="95" t="s">
        <v>108</v>
      </c>
      <c r="C11" s="95">
        <v>1</v>
      </c>
      <c r="D11" s="95" t="s">
        <v>8</v>
      </c>
      <c r="E11" s="95" t="s">
        <v>8</v>
      </c>
      <c r="F11" s="95" t="s">
        <v>108</v>
      </c>
      <c r="G11" s="95" t="s">
        <v>8</v>
      </c>
      <c r="H11" s="95" t="s">
        <v>109</v>
      </c>
      <c r="I11" s="96" t="s">
        <v>108</v>
      </c>
      <c r="J11" s="97" t="s">
        <v>110</v>
      </c>
      <c r="K11" s="98">
        <f>K12+K21+K29+K16+K32</f>
        <v>655.24</v>
      </c>
      <c r="L11" s="98">
        <f t="shared" ref="L11:M11" si="0">L12+L21+L29+L16+L32</f>
        <v>674.01</v>
      </c>
      <c r="M11" s="98">
        <f t="shared" si="0"/>
        <v>685.93999999999994</v>
      </c>
    </row>
    <row r="12" spans="1:13">
      <c r="A12" s="97"/>
      <c r="B12" s="99" t="s">
        <v>108</v>
      </c>
      <c r="C12" s="100" t="s">
        <v>111</v>
      </c>
      <c r="D12" s="99" t="s">
        <v>48</v>
      </c>
      <c r="E12" s="99" t="s">
        <v>8</v>
      </c>
      <c r="F12" s="99" t="s">
        <v>108</v>
      </c>
      <c r="G12" s="99" t="s">
        <v>8</v>
      </c>
      <c r="H12" s="99" t="s">
        <v>109</v>
      </c>
      <c r="I12" s="96" t="s">
        <v>108</v>
      </c>
      <c r="J12" s="97" t="s">
        <v>112</v>
      </c>
      <c r="K12" s="98">
        <f>K13</f>
        <v>409.74</v>
      </c>
      <c r="L12" s="98">
        <f t="shared" ref="L12:M12" si="1">L13</f>
        <v>419.11</v>
      </c>
      <c r="M12" s="98">
        <f t="shared" si="1"/>
        <v>428.84</v>
      </c>
    </row>
    <row r="13" spans="1:13" ht="13.5">
      <c r="A13" s="111"/>
      <c r="B13" s="99" t="s">
        <v>113</v>
      </c>
      <c r="C13" s="100" t="s">
        <v>111</v>
      </c>
      <c r="D13" s="99" t="s">
        <v>48</v>
      </c>
      <c r="E13" s="99" t="s">
        <v>49</v>
      </c>
      <c r="F13" s="99" t="s">
        <v>108</v>
      </c>
      <c r="G13" s="99" t="s">
        <v>48</v>
      </c>
      <c r="H13" s="99" t="s">
        <v>109</v>
      </c>
      <c r="I13" s="96" t="s">
        <v>43</v>
      </c>
      <c r="J13" s="97" t="s">
        <v>115</v>
      </c>
      <c r="K13" s="112">
        <f>K14+K15</f>
        <v>409.74</v>
      </c>
      <c r="L13" s="112">
        <f t="shared" ref="L13:M13" si="2">L14+L15</f>
        <v>419.11</v>
      </c>
      <c r="M13" s="112">
        <f t="shared" si="2"/>
        <v>428.84</v>
      </c>
    </row>
    <row r="14" spans="1:13" ht="64.5">
      <c r="A14" s="111"/>
      <c r="B14" s="106" t="s">
        <v>113</v>
      </c>
      <c r="C14" s="107" t="s">
        <v>111</v>
      </c>
      <c r="D14" s="106" t="s">
        <v>48</v>
      </c>
      <c r="E14" s="106" t="s">
        <v>49</v>
      </c>
      <c r="F14" s="106" t="s">
        <v>114</v>
      </c>
      <c r="G14" s="106" t="s">
        <v>48</v>
      </c>
      <c r="H14" s="106" t="s">
        <v>109</v>
      </c>
      <c r="I14" s="108" t="s">
        <v>43</v>
      </c>
      <c r="J14" s="113" t="s">
        <v>374</v>
      </c>
      <c r="K14" s="114">
        <v>240.3</v>
      </c>
      <c r="L14" s="114">
        <v>249.67</v>
      </c>
      <c r="M14" s="114">
        <v>259.39999999999998</v>
      </c>
    </row>
    <row r="15" spans="1:13" ht="90.75" customHeight="1">
      <c r="A15" s="111"/>
      <c r="B15" s="106" t="s">
        <v>113</v>
      </c>
      <c r="C15" s="107" t="s">
        <v>111</v>
      </c>
      <c r="D15" s="106" t="s">
        <v>48</v>
      </c>
      <c r="E15" s="106" t="s">
        <v>49</v>
      </c>
      <c r="F15" s="106" t="s">
        <v>116</v>
      </c>
      <c r="G15" s="106" t="s">
        <v>48</v>
      </c>
      <c r="H15" s="106" t="s">
        <v>109</v>
      </c>
      <c r="I15" s="108" t="s">
        <v>43</v>
      </c>
      <c r="J15" s="113" t="s">
        <v>117</v>
      </c>
      <c r="K15" s="114">
        <v>169.44</v>
      </c>
      <c r="L15" s="114">
        <v>169.44</v>
      </c>
      <c r="M15" s="114">
        <v>169.44</v>
      </c>
    </row>
    <row r="16" spans="1:13" ht="31.5">
      <c r="A16" s="115"/>
      <c r="B16" s="116" t="s">
        <v>67</v>
      </c>
      <c r="C16" s="116" t="s">
        <v>111</v>
      </c>
      <c r="D16" s="116" t="s">
        <v>53</v>
      </c>
      <c r="E16" s="116" t="s">
        <v>120</v>
      </c>
      <c r="F16" s="116" t="s">
        <v>8</v>
      </c>
      <c r="G16" s="116" t="s">
        <v>48</v>
      </c>
      <c r="H16" s="116" t="s">
        <v>109</v>
      </c>
      <c r="I16" s="116" t="s">
        <v>43</v>
      </c>
      <c r="J16" s="117" t="s">
        <v>187</v>
      </c>
      <c r="K16" s="118">
        <f>K17+K18+K19+K20</f>
        <v>80.5</v>
      </c>
      <c r="L16" s="118">
        <f>L17+L18+L19+L20</f>
        <v>89.9</v>
      </c>
      <c r="M16" s="118">
        <f>M17+M18+M19+M20</f>
        <v>92.100000000000009</v>
      </c>
    </row>
    <row r="17" spans="1:13" ht="54" customHeight="1">
      <c r="A17" s="115"/>
      <c r="B17" s="119" t="s">
        <v>67</v>
      </c>
      <c r="C17" s="119" t="s">
        <v>111</v>
      </c>
      <c r="D17" s="119" t="s">
        <v>53</v>
      </c>
      <c r="E17" s="119" t="s">
        <v>120</v>
      </c>
      <c r="F17" s="119" t="s">
        <v>121</v>
      </c>
      <c r="G17" s="119" t="s">
        <v>48</v>
      </c>
      <c r="H17" s="119" t="s">
        <v>109</v>
      </c>
      <c r="I17" s="119" t="s">
        <v>43</v>
      </c>
      <c r="J17" s="120" t="s">
        <v>261</v>
      </c>
      <c r="K17" s="114">
        <v>29.9</v>
      </c>
      <c r="L17" s="114">
        <v>33.4</v>
      </c>
      <c r="M17" s="114">
        <v>34.799999999999997</v>
      </c>
    </row>
    <row r="18" spans="1:13" ht="68.25" customHeight="1">
      <c r="A18" s="115"/>
      <c r="B18" s="121" t="s">
        <v>67</v>
      </c>
      <c r="C18" s="121" t="s">
        <v>111</v>
      </c>
      <c r="D18" s="121" t="s">
        <v>53</v>
      </c>
      <c r="E18" s="121" t="s">
        <v>120</v>
      </c>
      <c r="F18" s="121" t="s">
        <v>122</v>
      </c>
      <c r="G18" s="121" t="s">
        <v>48</v>
      </c>
      <c r="H18" s="121" t="s">
        <v>109</v>
      </c>
      <c r="I18" s="121" t="s">
        <v>43</v>
      </c>
      <c r="J18" s="120" t="s">
        <v>260</v>
      </c>
      <c r="K18" s="114">
        <v>0.2</v>
      </c>
      <c r="L18" s="114">
        <v>0.2</v>
      </c>
      <c r="M18" s="114">
        <v>0.2</v>
      </c>
    </row>
    <row r="19" spans="1:13" ht="69" customHeight="1">
      <c r="A19" s="115"/>
      <c r="B19" s="121" t="s">
        <v>67</v>
      </c>
      <c r="C19" s="121" t="s">
        <v>111</v>
      </c>
      <c r="D19" s="121" t="s">
        <v>53</v>
      </c>
      <c r="E19" s="121" t="s">
        <v>120</v>
      </c>
      <c r="F19" s="121" t="s">
        <v>123</v>
      </c>
      <c r="G19" s="121" t="s">
        <v>48</v>
      </c>
      <c r="H19" s="121" t="s">
        <v>109</v>
      </c>
      <c r="I19" s="121" t="s">
        <v>43</v>
      </c>
      <c r="J19" s="120" t="s">
        <v>262</v>
      </c>
      <c r="K19" s="114">
        <v>55.1</v>
      </c>
      <c r="L19" s="114">
        <v>60.9</v>
      </c>
      <c r="M19" s="114">
        <v>63.2</v>
      </c>
    </row>
    <row r="20" spans="1:13" ht="68.25" customHeight="1">
      <c r="A20" s="115"/>
      <c r="B20" s="121" t="s">
        <v>67</v>
      </c>
      <c r="C20" s="121" t="s">
        <v>111</v>
      </c>
      <c r="D20" s="121" t="s">
        <v>53</v>
      </c>
      <c r="E20" s="121" t="s">
        <v>120</v>
      </c>
      <c r="F20" s="121" t="s">
        <v>124</v>
      </c>
      <c r="G20" s="121" t="s">
        <v>48</v>
      </c>
      <c r="H20" s="121" t="s">
        <v>109</v>
      </c>
      <c r="I20" s="121" t="s">
        <v>43</v>
      </c>
      <c r="J20" s="120" t="s">
        <v>263</v>
      </c>
      <c r="K20" s="114">
        <v>-4.7</v>
      </c>
      <c r="L20" s="114">
        <v>-4.5999999999999996</v>
      </c>
      <c r="M20" s="114">
        <v>-6.1</v>
      </c>
    </row>
    <row r="21" spans="1:13">
      <c r="A21" s="97"/>
      <c r="B21" s="99" t="s">
        <v>113</v>
      </c>
      <c r="C21" s="100" t="s">
        <v>111</v>
      </c>
      <c r="D21" s="99" t="s">
        <v>37</v>
      </c>
      <c r="E21" s="99" t="s">
        <v>8</v>
      </c>
      <c r="F21" s="99" t="s">
        <v>108</v>
      </c>
      <c r="G21" s="99" t="s">
        <v>8</v>
      </c>
      <c r="H21" s="99" t="s">
        <v>109</v>
      </c>
      <c r="I21" s="96" t="s">
        <v>108</v>
      </c>
      <c r="J21" s="97" t="s">
        <v>125</v>
      </c>
      <c r="K21" s="98">
        <f>K24+K22</f>
        <v>132</v>
      </c>
      <c r="L21" s="98">
        <f>L24+L22</f>
        <v>132</v>
      </c>
      <c r="M21" s="98">
        <f>M24+M22</f>
        <v>132</v>
      </c>
    </row>
    <row r="22" spans="1:13">
      <c r="A22" s="97"/>
      <c r="B22" s="123">
        <v>182</v>
      </c>
      <c r="C22" s="123">
        <v>1</v>
      </c>
      <c r="D22" s="123" t="s">
        <v>37</v>
      </c>
      <c r="E22" s="123" t="s">
        <v>48</v>
      </c>
      <c r="F22" s="123" t="s">
        <v>108</v>
      </c>
      <c r="G22" s="123" t="s">
        <v>8</v>
      </c>
      <c r="H22" s="123" t="s">
        <v>109</v>
      </c>
      <c r="I22" s="123">
        <v>110</v>
      </c>
      <c r="J22" s="124" t="s">
        <v>126</v>
      </c>
      <c r="K22" s="98">
        <f>K23</f>
        <v>124</v>
      </c>
      <c r="L22" s="98">
        <f>L23</f>
        <v>124</v>
      </c>
      <c r="M22" s="98">
        <f>M23</f>
        <v>124</v>
      </c>
    </row>
    <row r="23" spans="1:13" ht="38.25">
      <c r="A23" s="97"/>
      <c r="B23" s="121">
        <v>182</v>
      </c>
      <c r="C23" s="121">
        <v>1</v>
      </c>
      <c r="D23" s="121" t="s">
        <v>37</v>
      </c>
      <c r="E23" s="121" t="s">
        <v>48</v>
      </c>
      <c r="F23" s="121" t="s">
        <v>118</v>
      </c>
      <c r="G23" s="121" t="s">
        <v>50</v>
      </c>
      <c r="H23" s="121" t="s">
        <v>109</v>
      </c>
      <c r="I23" s="121">
        <v>110</v>
      </c>
      <c r="J23" s="120" t="s">
        <v>247</v>
      </c>
      <c r="K23" s="110">
        <v>124</v>
      </c>
      <c r="L23" s="110">
        <v>124</v>
      </c>
      <c r="M23" s="110">
        <v>124</v>
      </c>
    </row>
    <row r="24" spans="1:13" ht="13.5">
      <c r="A24" s="97"/>
      <c r="B24" s="99" t="s">
        <v>108</v>
      </c>
      <c r="C24" s="100" t="s">
        <v>111</v>
      </c>
      <c r="D24" s="99" t="s">
        <v>37</v>
      </c>
      <c r="E24" s="99" t="s">
        <v>37</v>
      </c>
      <c r="F24" s="99" t="s">
        <v>108</v>
      </c>
      <c r="G24" s="99" t="s">
        <v>8</v>
      </c>
      <c r="H24" s="99" t="s">
        <v>109</v>
      </c>
      <c r="I24" s="96" t="s">
        <v>43</v>
      </c>
      <c r="J24" s="111" t="s">
        <v>127</v>
      </c>
      <c r="K24" s="112">
        <f>K25+K27</f>
        <v>8</v>
      </c>
      <c r="L24" s="112">
        <f>L25+L27</f>
        <v>8</v>
      </c>
      <c r="M24" s="112">
        <f>M25+M27</f>
        <v>8</v>
      </c>
    </row>
    <row r="25" spans="1:13" ht="25.5">
      <c r="A25" s="109"/>
      <c r="B25" s="125" t="s">
        <v>113</v>
      </c>
      <c r="C25" s="126" t="s">
        <v>111</v>
      </c>
      <c r="D25" s="125" t="s">
        <v>37</v>
      </c>
      <c r="E25" s="125" t="s">
        <v>37</v>
      </c>
      <c r="F25" s="125" t="s">
        <v>118</v>
      </c>
      <c r="G25" s="125" t="s">
        <v>8</v>
      </c>
      <c r="H25" s="125" t="s">
        <v>109</v>
      </c>
      <c r="I25" s="127" t="s">
        <v>43</v>
      </c>
      <c r="J25" s="104" t="s">
        <v>358</v>
      </c>
      <c r="K25" s="128">
        <f>K26</f>
        <v>1</v>
      </c>
      <c r="L25" s="128">
        <f>L26</f>
        <v>1</v>
      </c>
      <c r="M25" s="128">
        <f>M26</f>
        <v>1</v>
      </c>
    </row>
    <row r="26" spans="1:13" ht="25.5">
      <c r="A26" s="109"/>
      <c r="B26" s="106" t="s">
        <v>113</v>
      </c>
      <c r="C26" s="129" t="s">
        <v>111</v>
      </c>
      <c r="D26" s="130" t="s">
        <v>37</v>
      </c>
      <c r="E26" s="130" t="s">
        <v>37</v>
      </c>
      <c r="F26" s="130" t="s">
        <v>129</v>
      </c>
      <c r="G26" s="130" t="s">
        <v>50</v>
      </c>
      <c r="H26" s="130" t="s">
        <v>109</v>
      </c>
      <c r="I26" s="131" t="s">
        <v>43</v>
      </c>
      <c r="J26" s="109" t="s">
        <v>139</v>
      </c>
      <c r="K26" s="92">
        <v>1</v>
      </c>
      <c r="L26" s="154">
        <v>1</v>
      </c>
      <c r="M26" s="154">
        <v>1</v>
      </c>
    </row>
    <row r="27" spans="1:13">
      <c r="A27" s="132"/>
      <c r="B27" s="101" t="s">
        <v>113</v>
      </c>
      <c r="C27" s="102" t="s">
        <v>111</v>
      </c>
      <c r="D27" s="101" t="s">
        <v>37</v>
      </c>
      <c r="E27" s="101" t="s">
        <v>37</v>
      </c>
      <c r="F27" s="101" t="s">
        <v>119</v>
      </c>
      <c r="G27" s="101" t="s">
        <v>8</v>
      </c>
      <c r="H27" s="101" t="s">
        <v>109</v>
      </c>
      <c r="I27" s="103" t="s">
        <v>43</v>
      </c>
      <c r="J27" s="104" t="s">
        <v>360</v>
      </c>
      <c r="K27" s="105">
        <f>K28</f>
        <v>7</v>
      </c>
      <c r="L27" s="105">
        <f>L28</f>
        <v>7</v>
      </c>
      <c r="M27" s="105">
        <f>M28</f>
        <v>7</v>
      </c>
    </row>
    <row r="28" spans="1:13" ht="25.5">
      <c r="A28" s="132"/>
      <c r="B28" s="106" t="s">
        <v>113</v>
      </c>
      <c r="C28" s="107" t="s">
        <v>111</v>
      </c>
      <c r="D28" s="106" t="s">
        <v>37</v>
      </c>
      <c r="E28" s="106" t="s">
        <v>37</v>
      </c>
      <c r="F28" s="106" t="s">
        <v>138</v>
      </c>
      <c r="G28" s="106" t="s">
        <v>50</v>
      </c>
      <c r="H28" s="106" t="s">
        <v>109</v>
      </c>
      <c r="I28" s="108" t="s">
        <v>43</v>
      </c>
      <c r="J28" s="109" t="s">
        <v>359</v>
      </c>
      <c r="K28" s="110">
        <v>7</v>
      </c>
      <c r="L28" s="110">
        <v>7</v>
      </c>
      <c r="M28" s="110">
        <v>7</v>
      </c>
    </row>
    <row r="29" spans="1:13">
      <c r="A29" s="97"/>
      <c r="B29" s="99" t="s">
        <v>108</v>
      </c>
      <c r="C29" s="100" t="s">
        <v>111</v>
      </c>
      <c r="D29" s="99" t="s">
        <v>51</v>
      </c>
      <c r="E29" s="99" t="s">
        <v>8</v>
      </c>
      <c r="F29" s="99" t="s">
        <v>108</v>
      </c>
      <c r="G29" s="99" t="s">
        <v>8</v>
      </c>
      <c r="H29" s="99" t="s">
        <v>109</v>
      </c>
      <c r="I29" s="96" t="s">
        <v>108</v>
      </c>
      <c r="J29" s="97" t="s">
        <v>361</v>
      </c>
      <c r="K29" s="98">
        <f>K30</f>
        <v>12</v>
      </c>
      <c r="L29" s="98">
        <f t="shared" ref="L29:M29" si="3">L30</f>
        <v>12</v>
      </c>
      <c r="M29" s="98">
        <f t="shared" si="3"/>
        <v>12</v>
      </c>
    </row>
    <row r="30" spans="1:13" ht="25.5">
      <c r="A30" s="122"/>
      <c r="B30" s="101" t="s">
        <v>108</v>
      </c>
      <c r="C30" s="102" t="s">
        <v>111</v>
      </c>
      <c r="D30" s="101" t="s">
        <v>51</v>
      </c>
      <c r="E30" s="101" t="s">
        <v>8</v>
      </c>
      <c r="F30" s="101" t="s">
        <v>108</v>
      </c>
      <c r="G30" s="101" t="s">
        <v>8</v>
      </c>
      <c r="H30" s="101" t="s">
        <v>109</v>
      </c>
      <c r="I30" s="103" t="s">
        <v>8</v>
      </c>
      <c r="J30" s="104" t="s">
        <v>128</v>
      </c>
      <c r="K30" s="105">
        <f>K31</f>
        <v>12</v>
      </c>
      <c r="L30" s="105">
        <f>L31</f>
        <v>12</v>
      </c>
      <c r="M30" s="105">
        <f>M31</f>
        <v>12</v>
      </c>
    </row>
    <row r="31" spans="1:13" ht="60.75" customHeight="1">
      <c r="A31" s="133"/>
      <c r="B31" s="106" t="s">
        <v>108</v>
      </c>
      <c r="C31" s="107" t="s">
        <v>111</v>
      </c>
      <c r="D31" s="106" t="s">
        <v>51</v>
      </c>
      <c r="E31" s="106" t="s">
        <v>52</v>
      </c>
      <c r="F31" s="106" t="s">
        <v>116</v>
      </c>
      <c r="G31" s="106" t="s">
        <v>48</v>
      </c>
      <c r="H31" s="106" t="s">
        <v>109</v>
      </c>
      <c r="I31" s="108" t="s">
        <v>43</v>
      </c>
      <c r="J31" s="109" t="s">
        <v>19</v>
      </c>
      <c r="K31" s="195">
        <v>12</v>
      </c>
      <c r="L31" s="195">
        <v>12</v>
      </c>
      <c r="M31" s="195">
        <v>12</v>
      </c>
    </row>
    <row r="32" spans="1:13" ht="35.25" customHeight="1">
      <c r="A32" s="133"/>
      <c r="B32" s="106" t="s">
        <v>133</v>
      </c>
      <c r="C32" s="107" t="s">
        <v>111</v>
      </c>
      <c r="D32" s="106" t="s">
        <v>355</v>
      </c>
      <c r="E32" s="106" t="s">
        <v>356</v>
      </c>
      <c r="F32" s="106" t="s">
        <v>118</v>
      </c>
      <c r="G32" s="106" t="s">
        <v>50</v>
      </c>
      <c r="H32" s="106" t="s">
        <v>109</v>
      </c>
      <c r="I32" s="108" t="s">
        <v>357</v>
      </c>
      <c r="J32" s="109" t="s">
        <v>182</v>
      </c>
      <c r="K32" s="315">
        <v>21</v>
      </c>
      <c r="L32" s="315">
        <v>21</v>
      </c>
      <c r="M32" s="315">
        <v>21</v>
      </c>
    </row>
    <row r="33" spans="1:13">
      <c r="A33" s="115"/>
      <c r="B33" s="99" t="s">
        <v>108</v>
      </c>
      <c r="C33" s="99" t="s">
        <v>130</v>
      </c>
      <c r="D33" s="99" t="s">
        <v>8</v>
      </c>
      <c r="E33" s="99" t="s">
        <v>8</v>
      </c>
      <c r="F33" s="99" t="s">
        <v>108</v>
      </c>
      <c r="G33" s="99" t="s">
        <v>8</v>
      </c>
      <c r="H33" s="99" t="s">
        <v>109</v>
      </c>
      <c r="I33" s="96" t="s">
        <v>108</v>
      </c>
      <c r="J33" s="136" t="s">
        <v>131</v>
      </c>
      <c r="K33" s="98">
        <f>K34</f>
        <v>8658.0759999999991</v>
      </c>
      <c r="L33" s="98">
        <f t="shared" ref="L33:M33" si="4">L34</f>
        <v>8647.5720000000001</v>
      </c>
      <c r="M33" s="98">
        <f t="shared" si="4"/>
        <v>8459.9130000000005</v>
      </c>
    </row>
    <row r="34" spans="1:13" ht="28.5" customHeight="1">
      <c r="A34" s="115"/>
      <c r="B34" s="134" t="s">
        <v>108</v>
      </c>
      <c r="C34" s="134" t="s">
        <v>130</v>
      </c>
      <c r="D34" s="134" t="s">
        <v>49</v>
      </c>
      <c r="E34" s="134" t="s">
        <v>8</v>
      </c>
      <c r="F34" s="134" t="s">
        <v>108</v>
      </c>
      <c r="G34" s="134" t="s">
        <v>8</v>
      </c>
      <c r="H34" s="134" t="s">
        <v>109</v>
      </c>
      <c r="I34" s="135" t="s">
        <v>108</v>
      </c>
      <c r="J34" s="136" t="s">
        <v>132</v>
      </c>
      <c r="K34" s="98">
        <f>K35+K38+K43</f>
        <v>8658.0759999999991</v>
      </c>
      <c r="L34" s="98">
        <f>L35+L38+L43</f>
        <v>8647.5720000000001</v>
      </c>
      <c r="M34" s="98">
        <f>M35+M38+M43</f>
        <v>8459.9130000000005</v>
      </c>
    </row>
    <row r="35" spans="1:13" s="143" customFormat="1" ht="27">
      <c r="A35" s="97"/>
      <c r="B35" s="140" t="s">
        <v>133</v>
      </c>
      <c r="C35" s="140" t="s">
        <v>130</v>
      </c>
      <c r="D35" s="140" t="s">
        <v>49</v>
      </c>
      <c r="E35" s="140" t="s">
        <v>270</v>
      </c>
      <c r="F35" s="140" t="s">
        <v>108</v>
      </c>
      <c r="G35" s="140" t="s">
        <v>8</v>
      </c>
      <c r="H35" s="140" t="s">
        <v>109</v>
      </c>
      <c r="I35" s="141" t="s">
        <v>134</v>
      </c>
      <c r="J35" s="142" t="s">
        <v>41</v>
      </c>
      <c r="K35" s="112">
        <f>K36</f>
        <v>2883.1410000000001</v>
      </c>
      <c r="L35" s="112">
        <f t="shared" ref="L35:M36" si="5">L36</f>
        <v>2839.741</v>
      </c>
      <c r="M35" s="112">
        <f t="shared" si="5"/>
        <v>2839.741</v>
      </c>
    </row>
    <row r="36" spans="1:13" s="144" customFormat="1">
      <c r="A36" s="97"/>
      <c r="B36" s="134" t="s">
        <v>133</v>
      </c>
      <c r="C36" s="106" t="s">
        <v>130</v>
      </c>
      <c r="D36" s="106" t="s">
        <v>49</v>
      </c>
      <c r="E36" s="106" t="s">
        <v>270</v>
      </c>
      <c r="F36" s="106" t="s">
        <v>135</v>
      </c>
      <c r="G36" s="106" t="s">
        <v>8</v>
      </c>
      <c r="H36" s="106" t="s">
        <v>109</v>
      </c>
      <c r="I36" s="135" t="s">
        <v>134</v>
      </c>
      <c r="J36" s="109" t="s">
        <v>331</v>
      </c>
      <c r="K36" s="98">
        <f>K37</f>
        <v>2883.1410000000001</v>
      </c>
      <c r="L36" s="98">
        <f t="shared" si="5"/>
        <v>2839.741</v>
      </c>
      <c r="M36" s="98">
        <f t="shared" si="5"/>
        <v>2839.741</v>
      </c>
    </row>
    <row r="37" spans="1:13" s="144" customFormat="1" ht="25.5">
      <c r="A37" s="97"/>
      <c r="B37" s="134" t="s">
        <v>133</v>
      </c>
      <c r="C37" s="106" t="s">
        <v>130</v>
      </c>
      <c r="D37" s="106" t="s">
        <v>49</v>
      </c>
      <c r="E37" s="106" t="s">
        <v>270</v>
      </c>
      <c r="F37" s="106" t="s">
        <v>135</v>
      </c>
      <c r="G37" s="106" t="s">
        <v>50</v>
      </c>
      <c r="H37" s="106" t="s">
        <v>109</v>
      </c>
      <c r="I37" s="135" t="s">
        <v>134</v>
      </c>
      <c r="J37" s="109" t="s">
        <v>376</v>
      </c>
      <c r="K37" s="98">
        <v>2883.1410000000001</v>
      </c>
      <c r="L37" s="98">
        <v>2839.741</v>
      </c>
      <c r="M37" s="98">
        <v>2839.741</v>
      </c>
    </row>
    <row r="38" spans="1:13" s="144" customFormat="1" ht="27.75" customHeight="1">
      <c r="A38" s="97"/>
      <c r="B38" s="140" t="s">
        <v>133</v>
      </c>
      <c r="C38" s="134" t="s">
        <v>130</v>
      </c>
      <c r="D38" s="134" t="s">
        <v>49</v>
      </c>
      <c r="E38" s="134" t="s">
        <v>121</v>
      </c>
      <c r="F38" s="134" t="s">
        <v>108</v>
      </c>
      <c r="G38" s="134" t="s">
        <v>8</v>
      </c>
      <c r="H38" s="134" t="s">
        <v>109</v>
      </c>
      <c r="I38" s="135" t="s">
        <v>134</v>
      </c>
      <c r="J38" s="213" t="s">
        <v>377</v>
      </c>
      <c r="K38" s="98">
        <f>K41+K39</f>
        <v>118.2</v>
      </c>
      <c r="L38" s="98">
        <f>L41+L39</f>
        <v>119.2</v>
      </c>
      <c r="M38" s="98">
        <f>M41+M39</f>
        <v>122.5</v>
      </c>
    </row>
    <row r="39" spans="1:13" ht="39.75" customHeight="1">
      <c r="A39" s="115"/>
      <c r="B39" s="140" t="s">
        <v>133</v>
      </c>
      <c r="C39" s="106" t="s">
        <v>130</v>
      </c>
      <c r="D39" s="106" t="s">
        <v>49</v>
      </c>
      <c r="E39" s="106" t="s">
        <v>121</v>
      </c>
      <c r="F39" s="106" t="s">
        <v>201</v>
      </c>
      <c r="G39" s="106" t="s">
        <v>8</v>
      </c>
      <c r="H39" s="106" t="s">
        <v>109</v>
      </c>
      <c r="I39" s="108" t="s">
        <v>134</v>
      </c>
      <c r="J39" s="146" t="s">
        <v>272</v>
      </c>
      <c r="K39" s="110">
        <f>K40</f>
        <v>1.5</v>
      </c>
      <c r="L39" s="110">
        <f t="shared" ref="L39:M39" si="6">L40</f>
        <v>1.5</v>
      </c>
      <c r="M39" s="110">
        <f t="shared" si="6"/>
        <v>1.5</v>
      </c>
    </row>
    <row r="40" spans="1:13" ht="39.75" customHeight="1">
      <c r="A40" s="115"/>
      <c r="B40" s="140" t="s">
        <v>133</v>
      </c>
      <c r="C40" s="106" t="s">
        <v>130</v>
      </c>
      <c r="D40" s="106" t="s">
        <v>49</v>
      </c>
      <c r="E40" s="106" t="s">
        <v>121</v>
      </c>
      <c r="F40" s="106" t="s">
        <v>201</v>
      </c>
      <c r="G40" s="106" t="s">
        <v>50</v>
      </c>
      <c r="H40" s="106" t="s">
        <v>109</v>
      </c>
      <c r="I40" s="108" t="s">
        <v>134</v>
      </c>
      <c r="J40" s="146" t="s">
        <v>265</v>
      </c>
      <c r="K40" s="105">
        <v>1.5</v>
      </c>
      <c r="L40" s="105">
        <v>1.5</v>
      </c>
      <c r="M40" s="105">
        <v>1.5</v>
      </c>
    </row>
    <row r="41" spans="1:13" ht="34.5" customHeight="1">
      <c r="A41" s="115"/>
      <c r="B41" s="140" t="s">
        <v>133</v>
      </c>
      <c r="C41" s="106" t="s">
        <v>130</v>
      </c>
      <c r="D41" s="106" t="s">
        <v>49</v>
      </c>
      <c r="E41" s="106" t="s">
        <v>266</v>
      </c>
      <c r="F41" s="106" t="s">
        <v>267</v>
      </c>
      <c r="G41" s="106" t="s">
        <v>8</v>
      </c>
      <c r="H41" s="106" t="s">
        <v>109</v>
      </c>
      <c r="I41" s="108" t="s">
        <v>134</v>
      </c>
      <c r="J41" s="146" t="s">
        <v>378</v>
      </c>
      <c r="K41" s="110">
        <f>K42</f>
        <v>116.7</v>
      </c>
      <c r="L41" s="110">
        <f>L42</f>
        <v>117.7</v>
      </c>
      <c r="M41" s="110">
        <f>M42</f>
        <v>121</v>
      </c>
    </row>
    <row r="42" spans="1:13" ht="39.75" customHeight="1">
      <c r="A42" s="115"/>
      <c r="B42" s="140" t="s">
        <v>133</v>
      </c>
      <c r="C42" s="106" t="s">
        <v>130</v>
      </c>
      <c r="D42" s="106" t="s">
        <v>49</v>
      </c>
      <c r="E42" s="106" t="s">
        <v>266</v>
      </c>
      <c r="F42" s="106" t="s">
        <v>267</v>
      </c>
      <c r="G42" s="106" t="s">
        <v>50</v>
      </c>
      <c r="H42" s="106" t="s">
        <v>109</v>
      </c>
      <c r="I42" s="108" t="s">
        <v>134</v>
      </c>
      <c r="J42" s="214" t="s">
        <v>268</v>
      </c>
      <c r="K42" s="110">
        <v>116.7</v>
      </c>
      <c r="L42" s="145">
        <v>117.7</v>
      </c>
      <c r="M42" s="145">
        <v>121</v>
      </c>
    </row>
    <row r="43" spans="1:13" s="144" customFormat="1" ht="20.25" customHeight="1">
      <c r="A43" s="97"/>
      <c r="B43" s="134" t="s">
        <v>133</v>
      </c>
      <c r="C43" s="106" t="s">
        <v>130</v>
      </c>
      <c r="D43" s="106" t="s">
        <v>49</v>
      </c>
      <c r="E43" s="106" t="s">
        <v>122</v>
      </c>
      <c r="F43" s="106" t="s">
        <v>108</v>
      </c>
      <c r="G43" s="106" t="s">
        <v>8</v>
      </c>
      <c r="H43" s="106" t="s">
        <v>109</v>
      </c>
      <c r="I43" s="108" t="s">
        <v>134</v>
      </c>
      <c r="J43" s="109" t="s">
        <v>202</v>
      </c>
      <c r="K43" s="98">
        <f>K44</f>
        <v>5656.7349999999997</v>
      </c>
      <c r="L43" s="98">
        <f t="shared" ref="L43:M44" si="7">L44</f>
        <v>5688.6310000000003</v>
      </c>
      <c r="M43" s="98">
        <f t="shared" si="7"/>
        <v>5497.6719999999996</v>
      </c>
    </row>
    <row r="44" spans="1:13" s="138" customFormat="1" ht="31.5" customHeight="1">
      <c r="A44" s="115"/>
      <c r="B44" s="134" t="s">
        <v>133</v>
      </c>
      <c r="C44" s="106" t="s">
        <v>130</v>
      </c>
      <c r="D44" s="106" t="s">
        <v>49</v>
      </c>
      <c r="E44" s="106" t="s">
        <v>269</v>
      </c>
      <c r="F44" s="106" t="s">
        <v>136</v>
      </c>
      <c r="G44" s="106" t="s">
        <v>8</v>
      </c>
      <c r="H44" s="106" t="s">
        <v>109</v>
      </c>
      <c r="I44" s="108" t="s">
        <v>134</v>
      </c>
      <c r="J44" s="109" t="s">
        <v>375</v>
      </c>
      <c r="K44" s="98">
        <f>K45</f>
        <v>5656.7349999999997</v>
      </c>
      <c r="L44" s="98">
        <f t="shared" si="7"/>
        <v>5688.6310000000003</v>
      </c>
      <c r="M44" s="98">
        <f t="shared" si="7"/>
        <v>5497.6719999999996</v>
      </c>
    </row>
    <row r="45" spans="1:13" s="137" customFormat="1" ht="42.75" customHeight="1">
      <c r="A45" s="139"/>
      <c r="B45" s="140" t="s">
        <v>133</v>
      </c>
      <c r="C45" s="101" t="s">
        <v>130</v>
      </c>
      <c r="D45" s="106" t="s">
        <v>49</v>
      </c>
      <c r="E45" s="106" t="s">
        <v>269</v>
      </c>
      <c r="F45" s="106" t="s">
        <v>136</v>
      </c>
      <c r="G45" s="106" t="s">
        <v>50</v>
      </c>
      <c r="H45" s="106" t="s">
        <v>109</v>
      </c>
      <c r="I45" s="103" t="s">
        <v>134</v>
      </c>
      <c r="J45" s="109" t="s">
        <v>271</v>
      </c>
      <c r="K45" s="105">
        <v>5656.7349999999997</v>
      </c>
      <c r="L45" s="105">
        <v>5688.6310000000003</v>
      </c>
      <c r="M45" s="105">
        <v>5497.6719999999996</v>
      </c>
    </row>
    <row r="46" spans="1:13" s="152" customFormat="1" ht="15.75">
      <c r="A46" s="147"/>
      <c r="B46" s="148"/>
      <c r="C46" s="148"/>
      <c r="D46" s="148"/>
      <c r="E46" s="148"/>
      <c r="F46" s="148"/>
      <c r="G46" s="148"/>
      <c r="H46" s="148"/>
      <c r="I46" s="149"/>
      <c r="J46" s="150" t="s">
        <v>137</v>
      </c>
      <c r="K46" s="151">
        <f>K11+K33</f>
        <v>9313.3159999999989</v>
      </c>
      <c r="L46" s="151">
        <f>L11+L33</f>
        <v>9321.5820000000003</v>
      </c>
      <c r="M46" s="151">
        <f>M11+M33</f>
        <v>9145.853000000001</v>
      </c>
    </row>
  </sheetData>
  <mergeCells count="8">
    <mergeCell ref="J2:M2"/>
    <mergeCell ref="J3:M3"/>
    <mergeCell ref="A6:M6"/>
    <mergeCell ref="J8:J9"/>
    <mergeCell ref="K8:K9"/>
    <mergeCell ref="L8:L9"/>
    <mergeCell ref="M8:M9"/>
    <mergeCell ref="B8:I8"/>
  </mergeCells>
  <pageMargins left="0.7" right="0.7" top="0.75" bottom="0.75" header="0.3" footer="0.3"/>
  <pageSetup paperSize="9" scale="62" orientation="portrait" verticalDpi="4294967293" r:id="rId1"/>
  <rowBreaks count="1" manualBreakCount="1">
    <brk id="32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33"/>
  <sheetViews>
    <sheetView view="pageBreakPreview" topLeftCell="A10" zoomScaleSheetLayoutView="100" workbookViewId="0">
      <selection activeCell="E28" sqref="E28:F28"/>
    </sheetView>
  </sheetViews>
  <sheetFormatPr defaultRowHeight="15"/>
  <cols>
    <col min="1" max="1" width="9.140625" style="218"/>
    <col min="2" max="2" width="65.7109375" style="218" customWidth="1"/>
    <col min="3" max="3" width="9.140625" style="218"/>
    <col min="4" max="6" width="12.7109375" style="218" customWidth="1"/>
    <col min="7" max="7" width="9.140625" style="218" hidden="1" customWidth="1"/>
    <col min="8" max="16384" width="9.140625" style="218"/>
  </cols>
  <sheetData>
    <row r="1" spans="1:6" ht="15.75">
      <c r="D1" s="36"/>
      <c r="E1" s="36"/>
      <c r="F1" s="64" t="s">
        <v>172</v>
      </c>
    </row>
    <row r="2" spans="1:6" ht="15.75">
      <c r="D2" s="36"/>
      <c r="E2" s="36"/>
      <c r="F2" s="65" t="s">
        <v>257</v>
      </c>
    </row>
    <row r="3" spans="1:6" ht="15.75">
      <c r="D3" s="36"/>
      <c r="E3" s="36"/>
      <c r="F3" s="28" t="s">
        <v>285</v>
      </c>
    </row>
    <row r="4" spans="1:6">
      <c r="B4" s="37"/>
      <c r="C4" s="38"/>
      <c r="D4" s="38"/>
      <c r="E4" s="38"/>
      <c r="F4" s="38"/>
    </row>
    <row r="5" spans="1:6" ht="26.25" customHeight="1">
      <c r="A5" s="359" t="s">
        <v>289</v>
      </c>
      <c r="B5" s="359"/>
      <c r="C5" s="359"/>
      <c r="D5" s="359"/>
      <c r="E5" s="359"/>
      <c r="F5" s="359"/>
    </row>
    <row r="6" spans="1:6" ht="15.75" customHeight="1">
      <c r="A6" s="217"/>
      <c r="B6" s="217"/>
      <c r="C6" s="217"/>
      <c r="D6" s="217"/>
      <c r="E6" s="217"/>
      <c r="F6" s="217"/>
    </row>
    <row r="7" spans="1:6">
      <c r="B7" s="9"/>
      <c r="C7" s="36"/>
      <c r="D7" s="36"/>
      <c r="E7" s="36"/>
      <c r="F7" s="36" t="s">
        <v>89</v>
      </c>
    </row>
    <row r="8" spans="1:6" ht="25.5">
      <c r="A8" s="39" t="s">
        <v>46</v>
      </c>
      <c r="B8" s="40" t="s">
        <v>47</v>
      </c>
      <c r="C8" s="45" t="s">
        <v>163</v>
      </c>
      <c r="D8" s="40" t="s">
        <v>203</v>
      </c>
      <c r="E8" s="40" t="s">
        <v>254</v>
      </c>
      <c r="F8" s="40" t="s">
        <v>284</v>
      </c>
    </row>
    <row r="9" spans="1:6">
      <c r="A9" s="39">
        <v>1</v>
      </c>
      <c r="B9" s="40">
        <v>2</v>
      </c>
      <c r="C9" s="41">
        <v>3</v>
      </c>
      <c r="D9" s="40">
        <v>4</v>
      </c>
      <c r="E9" s="41">
        <v>5</v>
      </c>
      <c r="F9" s="40">
        <v>6</v>
      </c>
    </row>
    <row r="10" spans="1:6">
      <c r="A10" s="39">
        <v>1</v>
      </c>
      <c r="B10" s="42" t="s">
        <v>54</v>
      </c>
      <c r="C10" s="43" t="s">
        <v>151</v>
      </c>
      <c r="D10" s="44">
        <f>D11+D12+D13+D14+D15</f>
        <v>6999.6790000000001</v>
      </c>
      <c r="E10" s="44">
        <f>E11+E12+E13+E14+E15</f>
        <v>6769.4849999999997</v>
      </c>
      <c r="F10" s="44">
        <f>F11+F12+F13+F14+F15</f>
        <v>6367.1480000000001</v>
      </c>
    </row>
    <row r="11" spans="1:6" ht="25.5">
      <c r="A11" s="39">
        <v>2</v>
      </c>
      <c r="B11" s="45" t="s">
        <v>34</v>
      </c>
      <c r="C11" s="46" t="s">
        <v>153</v>
      </c>
      <c r="D11" s="47">
        <v>766.84500000000003</v>
      </c>
      <c r="E11" s="47">
        <v>766.84500000000003</v>
      </c>
      <c r="F11" s="47">
        <v>766.84500000000003</v>
      </c>
    </row>
    <row r="12" spans="1:6" ht="38.25">
      <c r="A12" s="39">
        <v>3</v>
      </c>
      <c r="B12" s="45" t="s">
        <v>35</v>
      </c>
      <c r="C12" s="48" t="s">
        <v>152</v>
      </c>
      <c r="D12" s="49">
        <v>5038.817</v>
      </c>
      <c r="E12" s="49">
        <f>4805.605-0.525+2.98</f>
        <v>4808.0599999999995</v>
      </c>
      <c r="F12" s="49">
        <f>4400.29-1.05+6.125</f>
        <v>4405.3649999999998</v>
      </c>
    </row>
    <row r="13" spans="1:6" ht="25.5">
      <c r="A13" s="39">
        <v>4</v>
      </c>
      <c r="B13" s="45" t="s">
        <v>36</v>
      </c>
      <c r="C13" s="48" t="s">
        <v>154</v>
      </c>
      <c r="D13" s="49">
        <v>145.76599999999999</v>
      </c>
      <c r="E13" s="49">
        <v>145.76599999999999</v>
      </c>
      <c r="F13" s="49">
        <v>145.76599999999999</v>
      </c>
    </row>
    <row r="14" spans="1:6">
      <c r="A14" s="39">
        <v>5</v>
      </c>
      <c r="B14" s="45" t="s">
        <v>38</v>
      </c>
      <c r="C14" s="48" t="s">
        <v>155</v>
      </c>
      <c r="D14" s="299">
        <v>19.027000000000001</v>
      </c>
      <c r="E14" s="299">
        <v>19.59</v>
      </c>
      <c r="F14" s="299">
        <v>19.948</v>
      </c>
    </row>
    <row r="15" spans="1:6">
      <c r="A15" s="39">
        <v>6</v>
      </c>
      <c r="B15" s="45" t="s">
        <v>79</v>
      </c>
      <c r="C15" s="48" t="s">
        <v>156</v>
      </c>
      <c r="D15" s="49">
        <f>1027.724+1.5</f>
        <v>1029.2239999999999</v>
      </c>
      <c r="E15" s="49">
        <f>1027.724+1.5</f>
        <v>1029.2239999999999</v>
      </c>
      <c r="F15" s="49">
        <f>1027.724+1.5</f>
        <v>1029.2239999999999</v>
      </c>
    </row>
    <row r="16" spans="1:6">
      <c r="A16" s="39">
        <v>7</v>
      </c>
      <c r="B16" s="42" t="s">
        <v>84</v>
      </c>
      <c r="C16" s="50" t="s">
        <v>157</v>
      </c>
      <c r="D16" s="51">
        <f>D17</f>
        <v>116.7</v>
      </c>
      <c r="E16" s="51">
        <f>E17</f>
        <v>117.7</v>
      </c>
      <c r="F16" s="51">
        <f>F17</f>
        <v>121</v>
      </c>
    </row>
    <row r="17" spans="1:6">
      <c r="A17" s="39">
        <v>8</v>
      </c>
      <c r="B17" s="45" t="s">
        <v>85</v>
      </c>
      <c r="C17" s="48" t="s">
        <v>158</v>
      </c>
      <c r="D17" s="49">
        <v>116.7</v>
      </c>
      <c r="E17" s="49">
        <v>117.7</v>
      </c>
      <c r="F17" s="49">
        <v>121</v>
      </c>
    </row>
    <row r="18" spans="1:6">
      <c r="A18" s="39">
        <v>9</v>
      </c>
      <c r="B18" s="52" t="s">
        <v>58</v>
      </c>
      <c r="C18" s="53" t="s">
        <v>145</v>
      </c>
      <c r="D18" s="54">
        <f>D19</f>
        <v>2</v>
      </c>
      <c r="E18" s="54">
        <f>E19</f>
        <v>0</v>
      </c>
      <c r="F18" s="54">
        <f>F19</f>
        <v>0</v>
      </c>
    </row>
    <row r="19" spans="1:6" ht="25.5">
      <c r="A19" s="39">
        <v>10</v>
      </c>
      <c r="B19" s="55" t="s">
        <v>39</v>
      </c>
      <c r="C19" s="46" t="s">
        <v>146</v>
      </c>
      <c r="D19" s="56">
        <v>2</v>
      </c>
      <c r="E19" s="56">
        <v>0</v>
      </c>
      <c r="F19" s="56">
        <v>0</v>
      </c>
    </row>
    <row r="20" spans="1:6">
      <c r="A20" s="39">
        <v>11</v>
      </c>
      <c r="B20" s="42" t="s">
        <v>3</v>
      </c>
      <c r="C20" s="50" t="s">
        <v>147</v>
      </c>
      <c r="D20" s="51">
        <f>D21</f>
        <v>80.5</v>
      </c>
      <c r="E20" s="51">
        <f t="shared" ref="E20:F20" si="0">E21</f>
        <v>89.9</v>
      </c>
      <c r="F20" s="51">
        <f t="shared" si="0"/>
        <v>92.1</v>
      </c>
    </row>
    <row r="21" spans="1:6" s="219" customFormat="1">
      <c r="A21" s="39">
        <v>12</v>
      </c>
      <c r="B21" s="57" t="s">
        <v>83</v>
      </c>
      <c r="C21" s="58" t="s">
        <v>148</v>
      </c>
      <c r="D21" s="59">
        <v>80.5</v>
      </c>
      <c r="E21" s="59">
        <v>89.9</v>
      </c>
      <c r="F21" s="59">
        <v>92.1</v>
      </c>
    </row>
    <row r="22" spans="1:6">
      <c r="A22" s="39">
        <v>13</v>
      </c>
      <c r="B22" s="42" t="s">
        <v>57</v>
      </c>
      <c r="C22" s="43" t="s">
        <v>149</v>
      </c>
      <c r="D22" s="44">
        <f>D23</f>
        <v>510.471</v>
      </c>
      <c r="E22" s="44">
        <f t="shared" ref="E22:F22" si="1">E23</f>
        <v>510.471</v>
      </c>
      <c r="F22" s="44">
        <f t="shared" si="1"/>
        <v>510.471</v>
      </c>
    </row>
    <row r="23" spans="1:6">
      <c r="A23" s="39">
        <v>14</v>
      </c>
      <c r="B23" s="11" t="s">
        <v>59</v>
      </c>
      <c r="C23" s="48" t="s">
        <v>150</v>
      </c>
      <c r="D23" s="49">
        <f>489.471+21</f>
        <v>510.471</v>
      </c>
      <c r="E23" s="49">
        <f t="shared" ref="E23:F23" si="2">489.471+21</f>
        <v>510.471</v>
      </c>
      <c r="F23" s="49">
        <f t="shared" si="2"/>
        <v>510.471</v>
      </c>
    </row>
    <row r="24" spans="1:6">
      <c r="A24" s="39">
        <v>15</v>
      </c>
      <c r="B24" s="42" t="s">
        <v>40</v>
      </c>
      <c r="C24" s="43" t="s">
        <v>141</v>
      </c>
      <c r="D24" s="44">
        <f>D25</f>
        <v>1334.498</v>
      </c>
      <c r="E24" s="44">
        <f t="shared" ref="E24:F24" si="3">E25</f>
        <v>1334.498</v>
      </c>
      <c r="F24" s="44">
        <f t="shared" si="3"/>
        <v>1334.498</v>
      </c>
    </row>
    <row r="25" spans="1:6">
      <c r="A25" s="39">
        <v>16</v>
      </c>
      <c r="B25" s="45" t="s">
        <v>56</v>
      </c>
      <c r="C25" s="48" t="s">
        <v>142</v>
      </c>
      <c r="D25" s="49">
        <v>1334.498</v>
      </c>
      <c r="E25" s="49">
        <v>1334.498</v>
      </c>
      <c r="F25" s="49">
        <v>1334.498</v>
      </c>
    </row>
    <row r="26" spans="1:6">
      <c r="A26" s="39">
        <v>17</v>
      </c>
      <c r="B26" s="42" t="s">
        <v>87</v>
      </c>
      <c r="C26" s="43" t="s">
        <v>143</v>
      </c>
      <c r="D26" s="44">
        <f>D27</f>
        <v>269.46800000000002</v>
      </c>
      <c r="E26" s="44">
        <f t="shared" ref="E26:F26" si="4">E27</f>
        <v>269.46800000000002</v>
      </c>
      <c r="F26" s="44">
        <f t="shared" si="4"/>
        <v>269.46800000000002</v>
      </c>
    </row>
    <row r="27" spans="1:6">
      <c r="A27" s="39">
        <v>18</v>
      </c>
      <c r="B27" s="60" t="s">
        <v>88</v>
      </c>
      <c r="C27" s="46" t="s">
        <v>144</v>
      </c>
      <c r="D27" s="49">
        <v>269.46800000000002</v>
      </c>
      <c r="E27" s="49">
        <v>269.46800000000002</v>
      </c>
      <c r="F27" s="49">
        <v>269.46800000000002</v>
      </c>
    </row>
    <row r="28" spans="1:6" s="219" customFormat="1">
      <c r="A28" s="39">
        <v>19</v>
      </c>
      <c r="B28" s="61" t="s">
        <v>5</v>
      </c>
      <c r="C28" s="58"/>
      <c r="D28" s="59"/>
      <c r="E28" s="301">
        <v>230.06</v>
      </c>
      <c r="F28" s="301">
        <v>451.16800000000001</v>
      </c>
    </row>
    <row r="29" spans="1:6" s="220" customFormat="1" ht="13.5" thickBot="1">
      <c r="A29" s="360" t="s">
        <v>42</v>
      </c>
      <c r="B29" s="361"/>
      <c r="C29" s="361"/>
      <c r="D29" s="62">
        <f>D10+D16+D18+D20+D22+D24+D26</f>
        <v>9313.3160000000007</v>
      </c>
      <c r="E29" s="62">
        <f>E10+E16+E18+E20+E22+E24+E26+E28</f>
        <v>9321.5819999999985</v>
      </c>
      <c r="F29" s="62">
        <f>F10+F16+F18+F20+F22+F24+F26+F28</f>
        <v>9145.853000000001</v>
      </c>
    </row>
    <row r="30" spans="1:6">
      <c r="D30" s="63"/>
      <c r="E30" s="36"/>
      <c r="F30" s="36"/>
    </row>
    <row r="32" spans="1:6">
      <c r="D32" s="221"/>
      <c r="E32" s="221"/>
      <c r="F32" s="221"/>
    </row>
    <row r="33" spans="4:6">
      <c r="D33" s="222"/>
      <c r="E33" s="222"/>
      <c r="F33" s="222"/>
    </row>
  </sheetData>
  <mergeCells count="2">
    <mergeCell ref="A5:F5"/>
    <mergeCell ref="A29:C29"/>
  </mergeCells>
  <phoneticPr fontId="5" type="noConversion"/>
  <pageMargins left="0.11811023622047245" right="0.11811023622047245" top="0.35433070866141736" bottom="0.15748031496062992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J101"/>
  <sheetViews>
    <sheetView view="pageBreakPreview" topLeftCell="A17" zoomScale="75" zoomScaleSheetLayoutView="75" workbookViewId="0">
      <selection activeCell="A100" sqref="A100:F100"/>
    </sheetView>
  </sheetViews>
  <sheetFormatPr defaultRowHeight="33" customHeight="1"/>
  <cols>
    <col min="1" max="1" width="9.140625" style="75" customWidth="1"/>
    <col min="2" max="2" width="44.5703125" style="75" customWidth="1"/>
    <col min="3" max="3" width="5.5703125" style="197" customWidth="1"/>
    <col min="4" max="4" width="10.85546875" style="197" customWidth="1"/>
    <col min="5" max="5" width="16" style="197" customWidth="1"/>
    <col min="6" max="6" width="8" style="197" customWidth="1"/>
    <col min="7" max="7" width="14.85546875" style="75" customWidth="1"/>
    <col min="8" max="8" width="13.140625" style="75" customWidth="1"/>
    <col min="9" max="9" width="16.42578125" style="75" customWidth="1"/>
    <col min="10" max="16384" width="9.140625" style="75"/>
  </cols>
  <sheetData>
    <row r="1" spans="1:9" s="74" customFormat="1" ht="33" customHeight="1">
      <c r="C1" s="196"/>
      <c r="D1" s="196"/>
      <c r="E1" s="363" t="s">
        <v>173</v>
      </c>
      <c r="F1" s="363"/>
      <c r="G1" s="363"/>
      <c r="H1" s="363"/>
      <c r="I1" s="363"/>
    </row>
    <row r="2" spans="1:9" s="74" customFormat="1" ht="19.5" customHeight="1">
      <c r="C2" s="196"/>
      <c r="D2" s="363" t="s">
        <v>256</v>
      </c>
      <c r="E2" s="363"/>
      <c r="F2" s="363"/>
      <c r="G2" s="363"/>
      <c r="H2" s="363"/>
      <c r="I2" s="363"/>
    </row>
    <row r="3" spans="1:9" s="74" customFormat="1" ht="18.75" customHeight="1">
      <c r="B3" s="363" t="s">
        <v>285</v>
      </c>
      <c r="C3" s="363"/>
      <c r="D3" s="363"/>
      <c r="E3" s="363"/>
      <c r="F3" s="363"/>
      <c r="G3" s="363"/>
      <c r="H3" s="363"/>
      <c r="I3" s="363"/>
    </row>
    <row r="4" spans="1:9" ht="12.75" customHeight="1">
      <c r="D4" s="198"/>
      <c r="E4" s="78"/>
      <c r="F4" s="198"/>
      <c r="G4" s="76"/>
    </row>
    <row r="5" spans="1:9" ht="42" customHeight="1">
      <c r="B5" s="364" t="s">
        <v>290</v>
      </c>
      <c r="C5" s="364"/>
      <c r="D5" s="364"/>
      <c r="E5" s="364"/>
      <c r="F5" s="364"/>
      <c r="G5" s="364"/>
      <c r="H5" s="364"/>
      <c r="I5" s="364"/>
    </row>
    <row r="6" spans="1:9" ht="22.5" customHeight="1">
      <c r="I6" s="77" t="s">
        <v>89</v>
      </c>
    </row>
    <row r="7" spans="1:9" s="253" customFormat="1" ht="67.5" customHeight="1">
      <c r="A7" s="79" t="s">
        <v>46</v>
      </c>
      <c r="B7" s="249" t="s">
        <v>47</v>
      </c>
      <c r="C7" s="250" t="s">
        <v>69</v>
      </c>
      <c r="D7" s="251" t="s">
        <v>162</v>
      </c>
      <c r="E7" s="252" t="s">
        <v>70</v>
      </c>
      <c r="F7" s="252" t="s">
        <v>71</v>
      </c>
      <c r="G7" s="40" t="s">
        <v>203</v>
      </c>
      <c r="H7" s="40" t="s">
        <v>254</v>
      </c>
      <c r="I7" s="40" t="s">
        <v>284</v>
      </c>
    </row>
    <row r="8" spans="1:9" s="255" customFormat="1" ht="21.75" customHeight="1">
      <c r="A8" s="254">
        <v>1</v>
      </c>
      <c r="B8" s="254">
        <v>2</v>
      </c>
      <c r="C8" s="254">
        <v>3</v>
      </c>
      <c r="D8" s="254">
        <v>4</v>
      </c>
      <c r="E8" s="254">
        <v>5</v>
      </c>
      <c r="F8" s="254">
        <v>6</v>
      </c>
      <c r="G8" s="254">
        <v>7</v>
      </c>
      <c r="H8" s="254">
        <v>8</v>
      </c>
      <c r="I8" s="254">
        <v>9</v>
      </c>
    </row>
    <row r="9" spans="1:9" s="258" customFormat="1" ht="24.75" customHeight="1">
      <c r="A9" s="80">
        <v>1</v>
      </c>
      <c r="B9" s="190" t="s">
        <v>96</v>
      </c>
      <c r="C9" s="256">
        <v>807</v>
      </c>
      <c r="D9" s="256"/>
      <c r="E9" s="256"/>
      <c r="F9" s="256"/>
      <c r="G9" s="257">
        <f>G10+G50+G59+G66+G73+G86+G93+G99</f>
        <v>9313.3160000000007</v>
      </c>
      <c r="H9" s="257">
        <f>H10+H50+H59+H66+H73+H86+H93+H99</f>
        <v>9321.5819999999985</v>
      </c>
      <c r="I9" s="257">
        <f>I10+I50+I59+I66+I73+I86+I93+I99</f>
        <v>9145.853000000001</v>
      </c>
    </row>
    <row r="10" spans="1:9" s="253" customFormat="1" ht="21" customHeight="1">
      <c r="A10" s="80">
        <v>2</v>
      </c>
      <c r="B10" s="190" t="s">
        <v>54</v>
      </c>
      <c r="C10" s="259">
        <v>807</v>
      </c>
      <c r="D10" s="260" t="s">
        <v>151</v>
      </c>
      <c r="E10" s="260"/>
      <c r="F10" s="260"/>
      <c r="G10" s="257">
        <f>G11+G17+G32+G38+G27</f>
        <v>6999.6790000000001</v>
      </c>
      <c r="H10" s="257">
        <f>H11+H17+H32+H38+H27</f>
        <v>6769.4849999999997</v>
      </c>
      <c r="I10" s="257">
        <f>I11+I17+I32+I38+I27</f>
        <v>6367.1480000000001</v>
      </c>
    </row>
    <row r="11" spans="1:9" s="253" customFormat="1" ht="50.25" customHeight="1">
      <c r="A11" s="80">
        <v>3</v>
      </c>
      <c r="B11" s="261" t="s">
        <v>34</v>
      </c>
      <c r="C11" s="259">
        <v>807</v>
      </c>
      <c r="D11" s="262" t="s">
        <v>153</v>
      </c>
      <c r="E11" s="262"/>
      <c r="F11" s="262"/>
      <c r="G11" s="263">
        <f>G16</f>
        <v>766.84500000000003</v>
      </c>
      <c r="H11" s="263">
        <f>H16</f>
        <v>766.84500000000003</v>
      </c>
      <c r="I11" s="263">
        <f>I16</f>
        <v>766.84500000000003</v>
      </c>
    </row>
    <row r="12" spans="1:9" s="253" customFormat="1" ht="18" customHeight="1">
      <c r="A12" s="80">
        <v>4</v>
      </c>
      <c r="B12" s="261" t="s">
        <v>66</v>
      </c>
      <c r="C12" s="259">
        <v>807</v>
      </c>
      <c r="D12" s="262" t="s">
        <v>153</v>
      </c>
      <c r="E12" s="262" t="s">
        <v>205</v>
      </c>
      <c r="F12" s="264"/>
      <c r="G12" s="263">
        <f>G13</f>
        <v>766.84500000000003</v>
      </c>
      <c r="H12" s="263">
        <f>H16</f>
        <v>766.84500000000003</v>
      </c>
      <c r="I12" s="263">
        <f>I16</f>
        <v>766.84500000000003</v>
      </c>
    </row>
    <row r="13" spans="1:9" s="253" customFormat="1" ht="33" customHeight="1">
      <c r="A13" s="80">
        <v>5</v>
      </c>
      <c r="B13" s="261" t="s">
        <v>72</v>
      </c>
      <c r="C13" s="259">
        <v>807</v>
      </c>
      <c r="D13" s="262" t="s">
        <v>153</v>
      </c>
      <c r="E13" s="262" t="s">
        <v>206</v>
      </c>
      <c r="F13" s="262"/>
      <c r="G13" s="263">
        <f>G14</f>
        <v>766.84500000000003</v>
      </c>
      <c r="H13" s="263">
        <f>H12</f>
        <v>766.84500000000003</v>
      </c>
      <c r="I13" s="263">
        <f>I12</f>
        <v>766.84500000000003</v>
      </c>
    </row>
    <row r="14" spans="1:9" s="253" customFormat="1" ht="37.5" customHeight="1">
      <c r="A14" s="80">
        <v>6</v>
      </c>
      <c r="B14" s="261" t="s">
        <v>231</v>
      </c>
      <c r="C14" s="259">
        <v>807</v>
      </c>
      <c r="D14" s="262" t="s">
        <v>153</v>
      </c>
      <c r="E14" s="262" t="s">
        <v>207</v>
      </c>
      <c r="F14" s="262"/>
      <c r="G14" s="263">
        <f>G16</f>
        <v>766.84500000000003</v>
      </c>
      <c r="H14" s="263">
        <f>H16</f>
        <v>766.84500000000003</v>
      </c>
      <c r="I14" s="263">
        <f>I16</f>
        <v>766.84500000000003</v>
      </c>
    </row>
    <row r="15" spans="1:9" s="253" customFormat="1" ht="91.5" customHeight="1">
      <c r="A15" s="80">
        <v>7</v>
      </c>
      <c r="B15" s="261" t="s">
        <v>293</v>
      </c>
      <c r="C15" s="259">
        <v>807</v>
      </c>
      <c r="D15" s="262" t="s">
        <v>153</v>
      </c>
      <c r="E15" s="262" t="s">
        <v>207</v>
      </c>
      <c r="F15" s="265" t="s">
        <v>67</v>
      </c>
      <c r="G15" s="263">
        <f>G14</f>
        <v>766.84500000000003</v>
      </c>
      <c r="H15" s="263">
        <f>H14</f>
        <v>766.84500000000003</v>
      </c>
      <c r="I15" s="263">
        <f>I14</f>
        <v>766.84500000000003</v>
      </c>
    </row>
    <row r="16" spans="1:9" s="253" customFormat="1" ht="33" customHeight="1">
      <c r="A16" s="80">
        <v>8</v>
      </c>
      <c r="B16" s="261" t="s">
        <v>73</v>
      </c>
      <c r="C16" s="259">
        <v>807</v>
      </c>
      <c r="D16" s="262" t="s">
        <v>153</v>
      </c>
      <c r="E16" s="262" t="s">
        <v>207</v>
      </c>
      <c r="F16" s="262" t="s">
        <v>64</v>
      </c>
      <c r="G16" s="263">
        <v>766.84500000000003</v>
      </c>
      <c r="H16" s="263">
        <v>766.84500000000003</v>
      </c>
      <c r="I16" s="263">
        <v>766.84500000000003</v>
      </c>
    </row>
    <row r="17" spans="1:9" s="253" customFormat="1" ht="77.25" customHeight="1">
      <c r="A17" s="80">
        <v>9</v>
      </c>
      <c r="B17" s="190" t="s">
        <v>294</v>
      </c>
      <c r="C17" s="259">
        <v>807</v>
      </c>
      <c r="D17" s="260" t="s">
        <v>152</v>
      </c>
      <c r="E17" s="260"/>
      <c r="F17" s="260"/>
      <c r="G17" s="266">
        <f>G18</f>
        <v>5038.817</v>
      </c>
      <c r="H17" s="266">
        <f t="shared" ref="H17:I17" si="0">H18</f>
        <v>4808.0599999999995</v>
      </c>
      <c r="I17" s="266">
        <f t="shared" si="0"/>
        <v>4405.3649999999998</v>
      </c>
    </row>
    <row r="18" spans="1:9" s="253" customFormat="1" ht="20.25" customHeight="1">
      <c r="A18" s="80">
        <v>10</v>
      </c>
      <c r="B18" s="267" t="s">
        <v>66</v>
      </c>
      <c r="C18" s="259">
        <v>807</v>
      </c>
      <c r="D18" s="199" t="s">
        <v>152</v>
      </c>
      <c r="E18" s="199" t="s">
        <v>208</v>
      </c>
      <c r="F18" s="199"/>
      <c r="G18" s="268">
        <f t="shared" ref="G18:I19" si="1">G19</f>
        <v>5038.817</v>
      </c>
      <c r="H18" s="268">
        <f t="shared" si="1"/>
        <v>4808.0599999999995</v>
      </c>
      <c r="I18" s="268">
        <f t="shared" si="1"/>
        <v>4405.3649999999998</v>
      </c>
    </row>
    <row r="19" spans="1:9" s="253" customFormat="1" ht="33" customHeight="1">
      <c r="A19" s="80">
        <v>11</v>
      </c>
      <c r="B19" s="267" t="s">
        <v>72</v>
      </c>
      <c r="C19" s="259">
        <v>807</v>
      </c>
      <c r="D19" s="199" t="s">
        <v>152</v>
      </c>
      <c r="E19" s="199" t="s">
        <v>209</v>
      </c>
      <c r="F19" s="199"/>
      <c r="G19" s="268">
        <f>G20</f>
        <v>5038.817</v>
      </c>
      <c r="H19" s="268">
        <f t="shared" si="1"/>
        <v>4808.0599999999995</v>
      </c>
      <c r="I19" s="268">
        <f t="shared" si="1"/>
        <v>4405.3649999999998</v>
      </c>
    </row>
    <row r="20" spans="1:9" s="253" customFormat="1" ht="73.5" customHeight="1">
      <c r="A20" s="80">
        <v>12</v>
      </c>
      <c r="B20" s="193" t="s">
        <v>295</v>
      </c>
      <c r="C20" s="259">
        <v>807</v>
      </c>
      <c r="D20" s="199" t="s">
        <v>152</v>
      </c>
      <c r="E20" s="199" t="s">
        <v>210</v>
      </c>
      <c r="F20" s="199"/>
      <c r="G20" s="268">
        <f>G22+G24+G25</f>
        <v>5038.817</v>
      </c>
      <c r="H20" s="268">
        <f t="shared" ref="H20" si="2">H22+H24+H25</f>
        <v>4808.0599999999995</v>
      </c>
      <c r="I20" s="268">
        <f>I22+I24+I25</f>
        <v>4405.3649999999998</v>
      </c>
    </row>
    <row r="21" spans="1:9" s="253" customFormat="1" ht="96.75" customHeight="1">
      <c r="A21" s="80">
        <v>13</v>
      </c>
      <c r="B21" s="193" t="s">
        <v>293</v>
      </c>
      <c r="C21" s="259">
        <v>807</v>
      </c>
      <c r="D21" s="199" t="s">
        <v>152</v>
      </c>
      <c r="E21" s="199" t="s">
        <v>210</v>
      </c>
      <c r="F21" s="199" t="s">
        <v>67</v>
      </c>
      <c r="G21" s="268">
        <f>G22</f>
        <v>2576.8989999999999</v>
      </c>
      <c r="H21" s="268">
        <f>H22</f>
        <v>2518.0540000000001</v>
      </c>
      <c r="I21" s="268">
        <f>I22</f>
        <v>2518.0540000000001</v>
      </c>
    </row>
    <row r="22" spans="1:9" s="253" customFormat="1" ht="32.25" customHeight="1">
      <c r="A22" s="80">
        <v>14</v>
      </c>
      <c r="B22" s="193" t="s">
        <v>73</v>
      </c>
      <c r="C22" s="259">
        <v>807</v>
      </c>
      <c r="D22" s="199" t="s">
        <v>152</v>
      </c>
      <c r="E22" s="199" t="s">
        <v>211</v>
      </c>
      <c r="F22" s="199" t="s">
        <v>64</v>
      </c>
      <c r="G22" s="268">
        <v>2576.8989999999999</v>
      </c>
      <c r="H22" s="268">
        <v>2518.0540000000001</v>
      </c>
      <c r="I22" s="268">
        <v>2518.0540000000001</v>
      </c>
    </row>
    <row r="23" spans="1:9" s="253" customFormat="1" ht="65.25" customHeight="1">
      <c r="A23" s="80">
        <v>15</v>
      </c>
      <c r="B23" s="267" t="s">
        <v>296</v>
      </c>
      <c r="C23" s="259">
        <v>807</v>
      </c>
      <c r="D23" s="199" t="s">
        <v>152</v>
      </c>
      <c r="E23" s="199" t="s">
        <v>211</v>
      </c>
      <c r="F23" s="199" t="s">
        <v>68</v>
      </c>
      <c r="G23" s="268">
        <f>G24</f>
        <v>2449.6379999999999</v>
      </c>
      <c r="H23" s="268">
        <f>H24</f>
        <v>2284.5059999999999</v>
      </c>
      <c r="I23" s="268">
        <f>I24</f>
        <v>1881.8109999999999</v>
      </c>
    </row>
    <row r="24" spans="1:9" s="253" customFormat="1" ht="53.25" customHeight="1">
      <c r="A24" s="80">
        <v>16</v>
      </c>
      <c r="B24" s="267" t="s">
        <v>166</v>
      </c>
      <c r="C24" s="259">
        <v>807</v>
      </c>
      <c r="D24" s="199" t="s">
        <v>152</v>
      </c>
      <c r="E24" s="199" t="s">
        <v>211</v>
      </c>
      <c r="F24" s="199" t="s">
        <v>61</v>
      </c>
      <c r="G24" s="268">
        <v>2449.6379999999999</v>
      </c>
      <c r="H24" s="268">
        <f>1423.81+858.241-0.525+2.98</f>
        <v>2284.5059999999999</v>
      </c>
      <c r="I24" s="268">
        <f>1223.81+652.926-1.05+6.125</f>
        <v>1881.8109999999999</v>
      </c>
    </row>
    <row r="25" spans="1:9" s="253" customFormat="1" ht="19.5" customHeight="1">
      <c r="A25" s="80">
        <v>17</v>
      </c>
      <c r="B25" s="193" t="s">
        <v>76</v>
      </c>
      <c r="C25" s="259">
        <v>807</v>
      </c>
      <c r="D25" s="199" t="s">
        <v>152</v>
      </c>
      <c r="E25" s="199" t="s">
        <v>211</v>
      </c>
      <c r="F25" s="199" t="s">
        <v>77</v>
      </c>
      <c r="G25" s="268">
        <f>G26</f>
        <v>12.28</v>
      </c>
      <c r="H25" s="268">
        <f>H26</f>
        <v>5.5</v>
      </c>
      <c r="I25" s="268">
        <f>I26</f>
        <v>5.5</v>
      </c>
    </row>
    <row r="26" spans="1:9" s="253" customFormat="1" ht="33" customHeight="1">
      <c r="A26" s="80">
        <v>18</v>
      </c>
      <c r="B26" s="193" t="s">
        <v>78</v>
      </c>
      <c r="C26" s="259">
        <v>807</v>
      </c>
      <c r="D26" s="199" t="s">
        <v>152</v>
      </c>
      <c r="E26" s="199" t="s">
        <v>211</v>
      </c>
      <c r="F26" s="199" t="s">
        <v>65</v>
      </c>
      <c r="G26" s="268">
        <v>12.28</v>
      </c>
      <c r="H26" s="268">
        <v>5.5</v>
      </c>
      <c r="I26" s="268">
        <v>5.5</v>
      </c>
    </row>
    <row r="27" spans="1:9" s="253" customFormat="1" ht="65.25" customHeight="1">
      <c r="A27" s="80">
        <v>19</v>
      </c>
      <c r="B27" s="192" t="s">
        <v>36</v>
      </c>
      <c r="C27" s="259">
        <v>807</v>
      </c>
      <c r="D27" s="201" t="s">
        <v>154</v>
      </c>
      <c r="E27" s="201"/>
      <c r="F27" s="201"/>
      <c r="G27" s="268">
        <f t="shared" ref="G27:I30" si="3">G28</f>
        <v>145.76599999999999</v>
      </c>
      <c r="H27" s="268">
        <f t="shared" si="3"/>
        <v>145.76599999999999</v>
      </c>
      <c r="I27" s="268">
        <f t="shared" si="3"/>
        <v>145.76599999999999</v>
      </c>
    </row>
    <row r="28" spans="1:9" s="253" customFormat="1" ht="17.25" customHeight="1">
      <c r="A28" s="80">
        <v>20</v>
      </c>
      <c r="B28" s="193" t="s">
        <v>234</v>
      </c>
      <c r="C28" s="259">
        <v>807</v>
      </c>
      <c r="D28" s="201" t="s">
        <v>154</v>
      </c>
      <c r="E28" s="199" t="s">
        <v>212</v>
      </c>
      <c r="F28" s="201"/>
      <c r="G28" s="268">
        <f t="shared" si="3"/>
        <v>145.76599999999999</v>
      </c>
      <c r="H28" s="268">
        <f t="shared" si="3"/>
        <v>145.76599999999999</v>
      </c>
      <c r="I28" s="268">
        <f t="shared" si="3"/>
        <v>145.76599999999999</v>
      </c>
    </row>
    <row r="29" spans="1:9" s="253" customFormat="1" ht="95.25" customHeight="1">
      <c r="A29" s="80">
        <v>21</v>
      </c>
      <c r="B29" s="192" t="s">
        <v>237</v>
      </c>
      <c r="C29" s="259">
        <v>807</v>
      </c>
      <c r="D29" s="201" t="s">
        <v>154</v>
      </c>
      <c r="E29" s="201" t="s">
        <v>232</v>
      </c>
      <c r="F29" s="201"/>
      <c r="G29" s="268">
        <f t="shared" si="3"/>
        <v>145.76599999999999</v>
      </c>
      <c r="H29" s="268">
        <f t="shared" si="3"/>
        <v>145.76599999999999</v>
      </c>
      <c r="I29" s="268">
        <f t="shared" si="3"/>
        <v>145.76599999999999</v>
      </c>
    </row>
    <row r="30" spans="1:9" s="253" customFormat="1" ht="17.25" customHeight="1">
      <c r="A30" s="80">
        <v>22</v>
      </c>
      <c r="B30" s="192" t="s">
        <v>55</v>
      </c>
      <c r="C30" s="259">
        <v>807</v>
      </c>
      <c r="D30" s="201" t="s">
        <v>154</v>
      </c>
      <c r="E30" s="201" t="s">
        <v>232</v>
      </c>
      <c r="F30" s="201" t="s">
        <v>80</v>
      </c>
      <c r="G30" s="268">
        <f t="shared" si="3"/>
        <v>145.76599999999999</v>
      </c>
      <c r="H30" s="268">
        <f t="shared" si="3"/>
        <v>145.76599999999999</v>
      </c>
      <c r="I30" s="268">
        <f t="shared" si="3"/>
        <v>145.76599999999999</v>
      </c>
    </row>
    <row r="31" spans="1:9" s="253" customFormat="1" ht="17.25" customHeight="1">
      <c r="A31" s="80">
        <v>23</v>
      </c>
      <c r="B31" s="192" t="s">
        <v>60</v>
      </c>
      <c r="C31" s="259">
        <v>807</v>
      </c>
      <c r="D31" s="201" t="s">
        <v>154</v>
      </c>
      <c r="E31" s="201" t="s">
        <v>232</v>
      </c>
      <c r="F31" s="201" t="s">
        <v>62</v>
      </c>
      <c r="G31" s="268">
        <f>13.575+132.191</f>
        <v>145.76599999999999</v>
      </c>
      <c r="H31" s="268">
        <f t="shared" ref="H31:I31" si="4">13.575+132.191</f>
        <v>145.76599999999999</v>
      </c>
      <c r="I31" s="268">
        <f t="shared" si="4"/>
        <v>145.76599999999999</v>
      </c>
    </row>
    <row r="32" spans="1:9" s="253" customFormat="1" ht="18" customHeight="1">
      <c r="A32" s="80">
        <v>24</v>
      </c>
      <c r="B32" s="193" t="s">
        <v>38</v>
      </c>
      <c r="C32" s="259">
        <v>807</v>
      </c>
      <c r="D32" s="199" t="s">
        <v>155</v>
      </c>
      <c r="E32" s="199"/>
      <c r="F32" s="269"/>
      <c r="G32" s="268">
        <f>G33</f>
        <v>19.027000000000001</v>
      </c>
      <c r="H32" s="268">
        <f t="shared" ref="H32:I36" si="5">H33</f>
        <v>19.59</v>
      </c>
      <c r="I32" s="268">
        <f t="shared" si="5"/>
        <v>19.948</v>
      </c>
    </row>
    <row r="33" spans="1:9" s="253" customFormat="1" ht="15.75" customHeight="1">
      <c r="A33" s="80">
        <v>25</v>
      </c>
      <c r="B33" s="192" t="s">
        <v>66</v>
      </c>
      <c r="C33" s="259">
        <v>807</v>
      </c>
      <c r="D33" s="199" t="s">
        <v>155</v>
      </c>
      <c r="E33" s="199" t="s">
        <v>205</v>
      </c>
      <c r="F33" s="269"/>
      <c r="G33" s="268">
        <f>G34</f>
        <v>19.027000000000001</v>
      </c>
      <c r="H33" s="268">
        <f t="shared" si="5"/>
        <v>19.59</v>
      </c>
      <c r="I33" s="268">
        <f t="shared" si="5"/>
        <v>19.948</v>
      </c>
    </row>
    <row r="34" spans="1:9" s="253" customFormat="1" ht="15" customHeight="1">
      <c r="A34" s="80">
        <v>26</v>
      </c>
      <c r="B34" s="270" t="s">
        <v>0</v>
      </c>
      <c r="C34" s="259">
        <v>807</v>
      </c>
      <c r="D34" s="199" t="s">
        <v>155</v>
      </c>
      <c r="E34" s="199" t="s">
        <v>214</v>
      </c>
      <c r="F34" s="269"/>
      <c r="G34" s="268">
        <f>G36</f>
        <v>19.027000000000001</v>
      </c>
      <c r="H34" s="268">
        <f>H36</f>
        <v>19.59</v>
      </c>
      <c r="I34" s="268">
        <f>I36</f>
        <v>19.948</v>
      </c>
    </row>
    <row r="35" spans="1:9" s="253" customFormat="1" ht="33.75" customHeight="1">
      <c r="A35" s="80">
        <v>27</v>
      </c>
      <c r="B35" s="271" t="s">
        <v>7</v>
      </c>
      <c r="C35" s="259">
        <v>807</v>
      </c>
      <c r="D35" s="199" t="s">
        <v>155</v>
      </c>
      <c r="E35" s="199" t="s">
        <v>215</v>
      </c>
      <c r="F35" s="269"/>
      <c r="G35" s="268">
        <f>G36</f>
        <v>19.027000000000001</v>
      </c>
      <c r="H35" s="268">
        <f>H36</f>
        <v>19.59</v>
      </c>
      <c r="I35" s="268">
        <f>I36</f>
        <v>19.948</v>
      </c>
    </row>
    <row r="36" spans="1:9" s="253" customFormat="1" ht="16.5" customHeight="1">
      <c r="A36" s="80">
        <v>28</v>
      </c>
      <c r="B36" s="193" t="s">
        <v>76</v>
      </c>
      <c r="C36" s="259">
        <v>807</v>
      </c>
      <c r="D36" s="199" t="s">
        <v>155</v>
      </c>
      <c r="E36" s="199" t="s">
        <v>215</v>
      </c>
      <c r="F36" s="270">
        <v>800</v>
      </c>
      <c r="G36" s="268">
        <f>G37</f>
        <v>19.027000000000001</v>
      </c>
      <c r="H36" s="268">
        <f t="shared" si="5"/>
        <v>19.59</v>
      </c>
      <c r="I36" s="268">
        <f t="shared" si="5"/>
        <v>19.948</v>
      </c>
    </row>
    <row r="37" spans="1:9" s="253" customFormat="1" ht="18" customHeight="1">
      <c r="A37" s="80">
        <v>29</v>
      </c>
      <c r="B37" s="270" t="s">
        <v>95</v>
      </c>
      <c r="C37" s="259">
        <v>807</v>
      </c>
      <c r="D37" s="199" t="s">
        <v>155</v>
      </c>
      <c r="E37" s="199" t="s">
        <v>215</v>
      </c>
      <c r="F37" s="269">
        <v>870</v>
      </c>
      <c r="G37" s="268">
        <v>19.027000000000001</v>
      </c>
      <c r="H37" s="268">
        <v>19.59</v>
      </c>
      <c r="I37" s="268">
        <v>19.948</v>
      </c>
    </row>
    <row r="38" spans="1:9" s="253" customFormat="1" ht="15" customHeight="1">
      <c r="A38" s="80">
        <v>30</v>
      </c>
      <c r="B38" s="272" t="s">
        <v>79</v>
      </c>
      <c r="C38" s="259">
        <v>807</v>
      </c>
      <c r="D38" s="273" t="s">
        <v>156</v>
      </c>
      <c r="E38" s="273"/>
      <c r="F38" s="273"/>
      <c r="G38" s="274">
        <f>G39</f>
        <v>1029.2239999999999</v>
      </c>
      <c r="H38" s="274">
        <f t="shared" ref="H38:I48" si="6">H39</f>
        <v>1029.2239999999999</v>
      </c>
      <c r="I38" s="274">
        <f t="shared" si="6"/>
        <v>1029.2239999999999</v>
      </c>
    </row>
    <row r="39" spans="1:9" s="253" customFormat="1" ht="13.5" customHeight="1">
      <c r="A39" s="80">
        <v>31</v>
      </c>
      <c r="B39" s="275" t="s">
        <v>66</v>
      </c>
      <c r="C39" s="259">
        <v>807</v>
      </c>
      <c r="D39" s="276" t="s">
        <v>156</v>
      </c>
      <c r="E39" s="199" t="s">
        <v>208</v>
      </c>
      <c r="F39" s="276"/>
      <c r="G39" s="268">
        <f>G40+G46</f>
        <v>1029.2239999999999</v>
      </c>
      <c r="H39" s="268">
        <f t="shared" ref="H39:I39" si="7">H40+H46</f>
        <v>1029.2239999999999</v>
      </c>
      <c r="I39" s="268">
        <f t="shared" si="7"/>
        <v>1029.2239999999999</v>
      </c>
    </row>
    <row r="40" spans="1:9" s="253" customFormat="1" ht="39" customHeight="1">
      <c r="A40" s="80">
        <v>32</v>
      </c>
      <c r="B40" s="306" t="s">
        <v>72</v>
      </c>
      <c r="C40" s="259">
        <v>807</v>
      </c>
      <c r="D40" s="276" t="s">
        <v>156</v>
      </c>
      <c r="E40" s="199" t="s">
        <v>206</v>
      </c>
      <c r="F40" s="276"/>
      <c r="G40" s="268">
        <f t="shared" ref="G40:I40" si="8">G41</f>
        <v>1027.7239999999999</v>
      </c>
      <c r="H40" s="268">
        <f t="shared" si="8"/>
        <v>1027.7239999999999</v>
      </c>
      <c r="I40" s="268">
        <f t="shared" si="8"/>
        <v>1027.7239999999999</v>
      </c>
    </row>
    <row r="41" spans="1:9" s="253" customFormat="1" ht="52.5" customHeight="1">
      <c r="A41" s="80">
        <v>33</v>
      </c>
      <c r="B41" s="306" t="s">
        <v>342</v>
      </c>
      <c r="C41" s="259">
        <v>807</v>
      </c>
      <c r="D41" s="276" t="s">
        <v>156</v>
      </c>
      <c r="E41" s="199" t="s">
        <v>352</v>
      </c>
      <c r="F41" s="276"/>
      <c r="G41" s="268">
        <f>G42+G44</f>
        <v>1027.7239999999999</v>
      </c>
      <c r="H41" s="268">
        <f t="shared" ref="H41:I41" si="9">H42+H44</f>
        <v>1027.7239999999999</v>
      </c>
      <c r="I41" s="268">
        <f t="shared" si="9"/>
        <v>1027.7239999999999</v>
      </c>
    </row>
    <row r="42" spans="1:9" s="253" customFormat="1" ht="77.25" customHeight="1">
      <c r="A42" s="80">
        <v>34</v>
      </c>
      <c r="B42" s="307" t="s">
        <v>343</v>
      </c>
      <c r="C42" s="259">
        <v>807</v>
      </c>
      <c r="D42" s="276" t="s">
        <v>156</v>
      </c>
      <c r="E42" s="199" t="s">
        <v>352</v>
      </c>
      <c r="F42" s="309" t="s">
        <v>67</v>
      </c>
      <c r="G42" s="268">
        <f>G43</f>
        <v>954.14</v>
      </c>
      <c r="H42" s="268">
        <f t="shared" ref="H42:I42" si="10">H43</f>
        <v>954.14</v>
      </c>
      <c r="I42" s="268">
        <f t="shared" si="10"/>
        <v>954.14</v>
      </c>
    </row>
    <row r="43" spans="1:9" s="253" customFormat="1" ht="44.25" customHeight="1">
      <c r="A43" s="80">
        <v>35</v>
      </c>
      <c r="B43" s="307" t="s">
        <v>73</v>
      </c>
      <c r="C43" s="259">
        <v>807</v>
      </c>
      <c r="D43" s="276" t="s">
        <v>156</v>
      </c>
      <c r="E43" s="199" t="s">
        <v>352</v>
      </c>
      <c r="F43" s="309" t="s">
        <v>64</v>
      </c>
      <c r="G43" s="268">
        <v>954.14</v>
      </c>
      <c r="H43" s="268">
        <v>954.14</v>
      </c>
      <c r="I43" s="268">
        <v>954.14</v>
      </c>
    </row>
    <row r="44" spans="1:9" s="253" customFormat="1" ht="37.5" customHeight="1">
      <c r="A44" s="80">
        <v>36</v>
      </c>
      <c r="B44" s="308" t="s">
        <v>167</v>
      </c>
      <c r="C44" s="259">
        <v>807</v>
      </c>
      <c r="D44" s="276" t="s">
        <v>156</v>
      </c>
      <c r="E44" s="199" t="s">
        <v>352</v>
      </c>
      <c r="F44" s="309" t="s">
        <v>68</v>
      </c>
      <c r="G44" s="268">
        <f>G45</f>
        <v>73.584000000000003</v>
      </c>
      <c r="H44" s="268">
        <f>H45</f>
        <v>73.584000000000003</v>
      </c>
      <c r="I44" s="268">
        <f t="shared" ref="I44" si="11">I45</f>
        <v>73.584000000000003</v>
      </c>
    </row>
    <row r="45" spans="1:9" s="253" customFormat="1" ht="48.75" customHeight="1">
      <c r="A45" s="80">
        <v>37</v>
      </c>
      <c r="B45" s="307" t="s">
        <v>166</v>
      </c>
      <c r="C45" s="259">
        <v>807</v>
      </c>
      <c r="D45" s="276" t="s">
        <v>156</v>
      </c>
      <c r="E45" s="199" t="s">
        <v>352</v>
      </c>
      <c r="F45" s="309" t="s">
        <v>61</v>
      </c>
      <c r="G45" s="268">
        <v>73.584000000000003</v>
      </c>
      <c r="H45" s="268">
        <v>73.584000000000003</v>
      </c>
      <c r="I45" s="268">
        <v>73.584000000000003</v>
      </c>
    </row>
    <row r="46" spans="1:9" s="253" customFormat="1" ht="65.25" customHeight="1">
      <c r="A46" s="80">
        <v>38</v>
      </c>
      <c r="B46" s="277" t="s">
        <v>252</v>
      </c>
      <c r="C46" s="259">
        <v>807</v>
      </c>
      <c r="D46" s="276" t="s">
        <v>156</v>
      </c>
      <c r="E46" s="276" t="s">
        <v>216</v>
      </c>
      <c r="F46" s="276"/>
      <c r="G46" s="268">
        <f>G47</f>
        <v>1.5</v>
      </c>
      <c r="H46" s="268">
        <f t="shared" si="6"/>
        <v>1.5</v>
      </c>
      <c r="I46" s="268">
        <f t="shared" si="6"/>
        <v>1.5</v>
      </c>
    </row>
    <row r="47" spans="1:9" s="253" customFormat="1" ht="66.75" customHeight="1">
      <c r="A47" s="80">
        <v>39</v>
      </c>
      <c r="B47" s="277" t="s">
        <v>233</v>
      </c>
      <c r="C47" s="259">
        <v>807</v>
      </c>
      <c r="D47" s="276" t="s">
        <v>156</v>
      </c>
      <c r="E47" s="276" t="s">
        <v>217</v>
      </c>
      <c r="F47" s="276"/>
      <c r="G47" s="268">
        <f>G48</f>
        <v>1.5</v>
      </c>
      <c r="H47" s="268">
        <f t="shared" si="6"/>
        <v>1.5</v>
      </c>
      <c r="I47" s="268">
        <f t="shared" si="6"/>
        <v>1.5</v>
      </c>
    </row>
    <row r="48" spans="1:9" s="253" customFormat="1" ht="33" customHeight="1">
      <c r="A48" s="80">
        <v>40</v>
      </c>
      <c r="B48" s="193" t="s">
        <v>167</v>
      </c>
      <c r="C48" s="259">
        <v>807</v>
      </c>
      <c r="D48" s="276" t="s">
        <v>156</v>
      </c>
      <c r="E48" s="276" t="s">
        <v>217</v>
      </c>
      <c r="F48" s="278" t="s">
        <v>68</v>
      </c>
      <c r="G48" s="268">
        <f>G49</f>
        <v>1.5</v>
      </c>
      <c r="H48" s="268">
        <f t="shared" si="6"/>
        <v>1.5</v>
      </c>
      <c r="I48" s="268">
        <f t="shared" si="6"/>
        <v>1.5</v>
      </c>
    </row>
    <row r="49" spans="1:9" s="253" customFormat="1" ht="50.25" customHeight="1">
      <c r="A49" s="80">
        <v>41</v>
      </c>
      <c r="B49" s="193" t="s">
        <v>166</v>
      </c>
      <c r="C49" s="259">
        <v>807</v>
      </c>
      <c r="D49" s="276" t="s">
        <v>156</v>
      </c>
      <c r="E49" s="276" t="s">
        <v>217</v>
      </c>
      <c r="F49" s="279" t="s">
        <v>61</v>
      </c>
      <c r="G49" s="268">
        <v>1.5</v>
      </c>
      <c r="H49" s="268">
        <v>1.5</v>
      </c>
      <c r="I49" s="268">
        <v>1.5</v>
      </c>
    </row>
    <row r="50" spans="1:9" s="253" customFormat="1" ht="26.25" customHeight="1">
      <c r="A50" s="80">
        <v>42</v>
      </c>
      <c r="B50" s="280" t="s">
        <v>84</v>
      </c>
      <c r="C50" s="256">
        <v>807</v>
      </c>
      <c r="D50" s="273" t="s">
        <v>157</v>
      </c>
      <c r="E50" s="273"/>
      <c r="F50" s="273"/>
      <c r="G50" s="274">
        <f>G51</f>
        <v>116.7</v>
      </c>
      <c r="H50" s="274">
        <f t="shared" ref="H50:I50" si="12">H51</f>
        <v>117.7</v>
      </c>
      <c r="I50" s="274">
        <f t="shared" si="12"/>
        <v>121</v>
      </c>
    </row>
    <row r="51" spans="1:9" s="253" customFormat="1" ht="20.25" customHeight="1">
      <c r="A51" s="80">
        <v>43</v>
      </c>
      <c r="B51" s="193" t="s">
        <v>85</v>
      </c>
      <c r="C51" s="259">
        <v>807</v>
      </c>
      <c r="D51" s="199" t="s">
        <v>158</v>
      </c>
      <c r="E51" s="273"/>
      <c r="F51" s="273"/>
      <c r="G51" s="268">
        <f>G53</f>
        <v>116.7</v>
      </c>
      <c r="H51" s="268">
        <f t="shared" ref="H51:I51" si="13">H53</f>
        <v>117.7</v>
      </c>
      <c r="I51" s="268">
        <f t="shared" si="13"/>
        <v>121</v>
      </c>
    </row>
    <row r="52" spans="1:9" s="253" customFormat="1" ht="15.75" customHeight="1">
      <c r="A52" s="80">
        <v>44</v>
      </c>
      <c r="B52" s="193" t="s">
        <v>251</v>
      </c>
      <c r="C52" s="259">
        <v>807</v>
      </c>
      <c r="D52" s="199" t="s">
        <v>158</v>
      </c>
      <c r="E52" s="199" t="s">
        <v>208</v>
      </c>
      <c r="F52" s="273"/>
      <c r="G52" s="281">
        <f>G53</f>
        <v>116.7</v>
      </c>
      <c r="H52" s="281">
        <f t="shared" ref="H52:I53" si="14">H53</f>
        <v>117.7</v>
      </c>
      <c r="I52" s="281">
        <f t="shared" si="14"/>
        <v>121</v>
      </c>
    </row>
    <row r="53" spans="1:9" s="253" customFormat="1" ht="68.25" customHeight="1">
      <c r="A53" s="80">
        <v>45</v>
      </c>
      <c r="B53" s="277" t="s">
        <v>1</v>
      </c>
      <c r="C53" s="259">
        <v>807</v>
      </c>
      <c r="D53" s="199" t="s">
        <v>158</v>
      </c>
      <c r="E53" s="199" t="s">
        <v>216</v>
      </c>
      <c r="F53" s="273"/>
      <c r="G53" s="268">
        <f>G54</f>
        <v>116.7</v>
      </c>
      <c r="H53" s="268">
        <f t="shared" si="14"/>
        <v>117.7</v>
      </c>
      <c r="I53" s="268">
        <f t="shared" si="14"/>
        <v>121</v>
      </c>
    </row>
    <row r="54" spans="1:9" s="253" customFormat="1" ht="69.75" customHeight="1">
      <c r="A54" s="80">
        <v>46</v>
      </c>
      <c r="B54" s="193" t="s">
        <v>86</v>
      </c>
      <c r="C54" s="259">
        <v>807</v>
      </c>
      <c r="D54" s="199" t="s">
        <v>158</v>
      </c>
      <c r="E54" s="199" t="s">
        <v>218</v>
      </c>
      <c r="F54" s="273"/>
      <c r="G54" s="268">
        <f>G55+G57</f>
        <v>116.7</v>
      </c>
      <c r="H54" s="268">
        <f t="shared" ref="H54:I54" si="15">H55+H57</f>
        <v>117.7</v>
      </c>
      <c r="I54" s="268">
        <f t="shared" si="15"/>
        <v>121</v>
      </c>
    </row>
    <row r="55" spans="1:9" s="253" customFormat="1" ht="98.25" customHeight="1">
      <c r="A55" s="80">
        <v>47</v>
      </c>
      <c r="B55" s="193" t="s">
        <v>75</v>
      </c>
      <c r="C55" s="259">
        <v>807</v>
      </c>
      <c r="D55" s="199" t="s">
        <v>158</v>
      </c>
      <c r="E55" s="199" t="s">
        <v>218</v>
      </c>
      <c r="F55" s="199" t="s">
        <v>67</v>
      </c>
      <c r="G55" s="268">
        <f>G56</f>
        <v>68.658000000000001</v>
      </c>
      <c r="H55" s="268">
        <f t="shared" ref="H55:I55" si="16">H56</f>
        <v>68.658000000000001</v>
      </c>
      <c r="I55" s="268">
        <f t="shared" si="16"/>
        <v>68.658000000000001</v>
      </c>
    </row>
    <row r="56" spans="1:9" s="253" customFormat="1" ht="40.5" customHeight="1">
      <c r="A56" s="80">
        <v>48</v>
      </c>
      <c r="B56" s="193" t="s">
        <v>73</v>
      </c>
      <c r="C56" s="259">
        <v>807</v>
      </c>
      <c r="D56" s="199" t="s">
        <v>158</v>
      </c>
      <c r="E56" s="199" t="s">
        <v>218</v>
      </c>
      <c r="F56" s="199" t="s">
        <v>64</v>
      </c>
      <c r="G56" s="268">
        <v>68.658000000000001</v>
      </c>
      <c r="H56" s="268">
        <v>68.658000000000001</v>
      </c>
      <c r="I56" s="268">
        <v>68.658000000000001</v>
      </c>
    </row>
    <row r="57" spans="1:9" s="253" customFormat="1" ht="52.5" customHeight="1">
      <c r="A57" s="80">
        <v>49</v>
      </c>
      <c r="B57" s="267" t="s">
        <v>165</v>
      </c>
      <c r="C57" s="259">
        <v>807</v>
      </c>
      <c r="D57" s="199" t="s">
        <v>158</v>
      </c>
      <c r="E57" s="199" t="s">
        <v>218</v>
      </c>
      <c r="F57" s="199" t="s">
        <v>68</v>
      </c>
      <c r="G57" s="268">
        <f>G58</f>
        <v>48.042000000000002</v>
      </c>
      <c r="H57" s="268">
        <f t="shared" ref="H57:I57" si="17">H58</f>
        <v>49.042000000000002</v>
      </c>
      <c r="I57" s="268">
        <f t="shared" si="17"/>
        <v>52.341999999999999</v>
      </c>
    </row>
    <row r="58" spans="1:9" s="253" customFormat="1" ht="50.25" customHeight="1">
      <c r="A58" s="80">
        <v>50</v>
      </c>
      <c r="B58" s="267" t="s">
        <v>166</v>
      </c>
      <c r="C58" s="259">
        <v>807</v>
      </c>
      <c r="D58" s="199" t="s">
        <v>158</v>
      </c>
      <c r="E58" s="199" t="s">
        <v>218</v>
      </c>
      <c r="F58" s="199" t="s">
        <v>61</v>
      </c>
      <c r="G58" s="268">
        <v>48.042000000000002</v>
      </c>
      <c r="H58" s="268">
        <v>49.042000000000002</v>
      </c>
      <c r="I58" s="268">
        <v>52.341999999999999</v>
      </c>
    </row>
    <row r="59" spans="1:9" s="253" customFormat="1" ht="33" customHeight="1">
      <c r="A59" s="80">
        <v>51</v>
      </c>
      <c r="B59" s="280" t="s">
        <v>58</v>
      </c>
      <c r="C59" s="256">
        <v>807</v>
      </c>
      <c r="D59" s="273" t="s">
        <v>145</v>
      </c>
      <c r="E59" s="199"/>
      <c r="F59" s="199"/>
      <c r="G59" s="274">
        <f>G60</f>
        <v>2</v>
      </c>
      <c r="H59" s="274">
        <f t="shared" ref="H59:I59" si="18">H60</f>
        <v>0</v>
      </c>
      <c r="I59" s="274">
        <f t="shared" si="18"/>
        <v>0</v>
      </c>
    </row>
    <row r="60" spans="1:9" s="253" customFormat="1" ht="48" customHeight="1">
      <c r="A60" s="80">
        <v>52</v>
      </c>
      <c r="B60" s="193" t="s">
        <v>39</v>
      </c>
      <c r="C60" s="259">
        <v>807</v>
      </c>
      <c r="D60" s="199" t="s">
        <v>146</v>
      </c>
      <c r="E60" s="199"/>
      <c r="F60" s="199"/>
      <c r="G60" s="268">
        <f t="shared" ref="G60:I62" si="19">G61</f>
        <v>2</v>
      </c>
      <c r="H60" s="268">
        <f t="shared" si="19"/>
        <v>0</v>
      </c>
      <c r="I60" s="268">
        <f t="shared" si="19"/>
        <v>0</v>
      </c>
    </row>
    <row r="61" spans="1:9" s="253" customFormat="1" ht="33" customHeight="1">
      <c r="A61" s="80">
        <v>53</v>
      </c>
      <c r="B61" s="193" t="s">
        <v>66</v>
      </c>
      <c r="C61" s="259">
        <v>807</v>
      </c>
      <c r="D61" s="199" t="s">
        <v>146</v>
      </c>
      <c r="E61" s="199" t="s">
        <v>208</v>
      </c>
      <c r="F61" s="199"/>
      <c r="G61" s="268">
        <f t="shared" si="19"/>
        <v>2</v>
      </c>
      <c r="H61" s="268">
        <f t="shared" si="19"/>
        <v>0</v>
      </c>
      <c r="I61" s="268">
        <f t="shared" si="19"/>
        <v>0</v>
      </c>
    </row>
    <row r="62" spans="1:9" s="253" customFormat="1" ht="37.5" customHeight="1">
      <c r="A62" s="80">
        <v>54</v>
      </c>
      <c r="B62" s="193" t="s">
        <v>234</v>
      </c>
      <c r="C62" s="259">
        <v>807</v>
      </c>
      <c r="D62" s="199" t="s">
        <v>146</v>
      </c>
      <c r="E62" s="199" t="s">
        <v>213</v>
      </c>
      <c r="F62" s="199"/>
      <c r="G62" s="268">
        <f>G63</f>
        <v>2</v>
      </c>
      <c r="H62" s="268">
        <f t="shared" si="19"/>
        <v>0</v>
      </c>
      <c r="I62" s="268">
        <f t="shared" si="19"/>
        <v>0</v>
      </c>
    </row>
    <row r="63" spans="1:9" s="191" customFormat="1" ht="51" customHeight="1">
      <c r="A63" s="80">
        <v>55</v>
      </c>
      <c r="B63" s="212" t="s">
        <v>245</v>
      </c>
      <c r="C63" s="200">
        <v>807</v>
      </c>
      <c r="D63" s="199" t="s">
        <v>146</v>
      </c>
      <c r="E63" s="201" t="s">
        <v>230</v>
      </c>
      <c r="F63" s="201"/>
      <c r="G63" s="268">
        <f t="shared" ref="G63:I64" si="20">G64</f>
        <v>2</v>
      </c>
      <c r="H63" s="268">
        <f t="shared" si="20"/>
        <v>0</v>
      </c>
      <c r="I63" s="268">
        <f t="shared" si="20"/>
        <v>0</v>
      </c>
    </row>
    <row r="64" spans="1:9" s="191" customFormat="1" ht="33" customHeight="1">
      <c r="A64" s="80">
        <v>56</v>
      </c>
      <c r="B64" s="192" t="s">
        <v>167</v>
      </c>
      <c r="C64" s="200">
        <v>807</v>
      </c>
      <c r="D64" s="199" t="s">
        <v>146</v>
      </c>
      <c r="E64" s="201" t="s">
        <v>230</v>
      </c>
      <c r="F64" s="201" t="s">
        <v>68</v>
      </c>
      <c r="G64" s="268">
        <f t="shared" si="20"/>
        <v>2</v>
      </c>
      <c r="H64" s="268">
        <f t="shared" si="20"/>
        <v>0</v>
      </c>
      <c r="I64" s="268">
        <f t="shared" si="20"/>
        <v>0</v>
      </c>
    </row>
    <row r="65" spans="1:9" s="191" customFormat="1" ht="33" customHeight="1">
      <c r="A65" s="80">
        <v>57</v>
      </c>
      <c r="B65" s="192" t="s">
        <v>2</v>
      </c>
      <c r="C65" s="200">
        <v>807</v>
      </c>
      <c r="D65" s="199" t="s">
        <v>146</v>
      </c>
      <c r="E65" s="201" t="s">
        <v>230</v>
      </c>
      <c r="F65" s="201" t="s">
        <v>61</v>
      </c>
      <c r="G65" s="268">
        <v>2</v>
      </c>
      <c r="H65" s="268">
        <v>0</v>
      </c>
      <c r="I65" s="268">
        <v>0</v>
      </c>
    </row>
    <row r="66" spans="1:9" s="253" customFormat="1" ht="26.25" customHeight="1">
      <c r="A66" s="80">
        <v>58</v>
      </c>
      <c r="B66" s="280" t="s">
        <v>3</v>
      </c>
      <c r="C66" s="256">
        <v>807</v>
      </c>
      <c r="D66" s="273" t="s">
        <v>147</v>
      </c>
      <c r="E66" s="199"/>
      <c r="F66" s="199"/>
      <c r="G66" s="274">
        <f t="shared" ref="G66:I69" si="21">G67</f>
        <v>80.5</v>
      </c>
      <c r="H66" s="274">
        <f t="shared" si="21"/>
        <v>89.9</v>
      </c>
      <c r="I66" s="274">
        <f t="shared" si="21"/>
        <v>92.1</v>
      </c>
    </row>
    <row r="67" spans="1:9" s="253" customFormat="1" ht="26.25" customHeight="1">
      <c r="A67" s="80">
        <v>59</v>
      </c>
      <c r="B67" s="282" t="s">
        <v>83</v>
      </c>
      <c r="C67" s="259">
        <v>807</v>
      </c>
      <c r="D67" s="199" t="s">
        <v>148</v>
      </c>
      <c r="E67" s="273"/>
      <c r="F67" s="273"/>
      <c r="G67" s="274">
        <f>G68</f>
        <v>80.5</v>
      </c>
      <c r="H67" s="274">
        <f t="shared" si="21"/>
        <v>89.9</v>
      </c>
      <c r="I67" s="274">
        <f t="shared" si="21"/>
        <v>92.1</v>
      </c>
    </row>
    <row r="68" spans="1:9" s="253" customFormat="1" ht="52.5" customHeight="1">
      <c r="A68" s="80">
        <v>60</v>
      </c>
      <c r="B68" s="193" t="s">
        <v>175</v>
      </c>
      <c r="C68" s="259">
        <v>807</v>
      </c>
      <c r="D68" s="199" t="s">
        <v>148</v>
      </c>
      <c r="E68" s="199" t="s">
        <v>220</v>
      </c>
      <c r="F68" s="199"/>
      <c r="G68" s="268">
        <f>G69</f>
        <v>80.5</v>
      </c>
      <c r="H68" s="268">
        <f t="shared" si="21"/>
        <v>89.9</v>
      </c>
      <c r="I68" s="268">
        <f t="shared" si="21"/>
        <v>92.1</v>
      </c>
    </row>
    <row r="69" spans="1:9" s="253" customFormat="1" ht="48" customHeight="1">
      <c r="A69" s="80">
        <v>61</v>
      </c>
      <c r="B69" s="267" t="s">
        <v>174</v>
      </c>
      <c r="C69" s="259">
        <v>807</v>
      </c>
      <c r="D69" s="199" t="s">
        <v>148</v>
      </c>
      <c r="E69" s="199" t="s">
        <v>219</v>
      </c>
      <c r="F69" s="199"/>
      <c r="G69" s="268">
        <f>G70</f>
        <v>80.5</v>
      </c>
      <c r="H69" s="268">
        <f t="shared" si="21"/>
        <v>89.9</v>
      </c>
      <c r="I69" s="268">
        <f t="shared" si="21"/>
        <v>92.1</v>
      </c>
    </row>
    <row r="70" spans="1:9" s="253" customFormat="1" ht="148.5" customHeight="1">
      <c r="A70" s="80">
        <v>62</v>
      </c>
      <c r="B70" s="267" t="s">
        <v>22</v>
      </c>
      <c r="C70" s="259">
        <v>807</v>
      </c>
      <c r="D70" s="199" t="s">
        <v>148</v>
      </c>
      <c r="E70" s="199" t="s">
        <v>221</v>
      </c>
      <c r="F70" s="199"/>
      <c r="G70" s="268">
        <f t="shared" ref="G70:I71" si="22">G71</f>
        <v>80.5</v>
      </c>
      <c r="H70" s="268">
        <f t="shared" si="22"/>
        <v>89.9</v>
      </c>
      <c r="I70" s="268">
        <f t="shared" si="22"/>
        <v>92.1</v>
      </c>
    </row>
    <row r="71" spans="1:9" s="253" customFormat="1" ht="38.25" customHeight="1">
      <c r="A71" s="80">
        <v>63</v>
      </c>
      <c r="B71" s="192" t="s">
        <v>167</v>
      </c>
      <c r="C71" s="200">
        <v>807</v>
      </c>
      <c r="D71" s="199" t="s">
        <v>148</v>
      </c>
      <c r="E71" s="199" t="s">
        <v>221</v>
      </c>
      <c r="F71" s="201" t="s">
        <v>68</v>
      </c>
      <c r="G71" s="268">
        <f t="shared" si="22"/>
        <v>80.5</v>
      </c>
      <c r="H71" s="268">
        <f t="shared" si="22"/>
        <v>89.9</v>
      </c>
      <c r="I71" s="268">
        <f t="shared" si="22"/>
        <v>92.1</v>
      </c>
    </row>
    <row r="72" spans="1:9" s="253" customFormat="1" ht="48.75" customHeight="1">
      <c r="A72" s="80">
        <v>64</v>
      </c>
      <c r="B72" s="193" t="s">
        <v>166</v>
      </c>
      <c r="C72" s="259">
        <v>807</v>
      </c>
      <c r="D72" s="199" t="s">
        <v>148</v>
      </c>
      <c r="E72" s="199" t="s">
        <v>221</v>
      </c>
      <c r="F72" s="199" t="s">
        <v>61</v>
      </c>
      <c r="G72" s="268">
        <v>80.5</v>
      </c>
      <c r="H72" s="268">
        <v>89.9</v>
      </c>
      <c r="I72" s="268">
        <v>92.1</v>
      </c>
    </row>
    <row r="73" spans="1:9" s="253" customFormat="1" ht="18.75" customHeight="1">
      <c r="A73" s="80">
        <v>65</v>
      </c>
      <c r="B73" s="280" t="s">
        <v>57</v>
      </c>
      <c r="C73" s="259">
        <v>807</v>
      </c>
      <c r="D73" s="273" t="s">
        <v>149</v>
      </c>
      <c r="E73" s="273"/>
      <c r="F73" s="273"/>
      <c r="G73" s="274">
        <f>G74</f>
        <v>510.471</v>
      </c>
      <c r="H73" s="274">
        <f t="shared" ref="H73:I74" si="23">H74</f>
        <v>510.471</v>
      </c>
      <c r="I73" s="274">
        <f t="shared" si="23"/>
        <v>510.471</v>
      </c>
    </row>
    <row r="74" spans="1:9" s="253" customFormat="1" ht="19.5" customHeight="1">
      <c r="A74" s="80">
        <v>66</v>
      </c>
      <c r="B74" s="193" t="s">
        <v>59</v>
      </c>
      <c r="C74" s="259">
        <v>807</v>
      </c>
      <c r="D74" s="199" t="s">
        <v>150</v>
      </c>
      <c r="E74" s="199"/>
      <c r="F74" s="199"/>
      <c r="G74" s="268">
        <f>G75</f>
        <v>510.471</v>
      </c>
      <c r="H74" s="268">
        <f t="shared" si="23"/>
        <v>510.471</v>
      </c>
      <c r="I74" s="268">
        <f t="shared" si="23"/>
        <v>510.471</v>
      </c>
    </row>
    <row r="75" spans="1:9" s="253" customFormat="1" ht="51" customHeight="1">
      <c r="A75" s="80">
        <v>67</v>
      </c>
      <c r="B75" s="193" t="s">
        <v>175</v>
      </c>
      <c r="C75" s="259">
        <v>807</v>
      </c>
      <c r="D75" s="199" t="s">
        <v>150</v>
      </c>
      <c r="E75" s="199" t="s">
        <v>220</v>
      </c>
      <c r="F75" s="199"/>
      <c r="G75" s="268">
        <f>G76</f>
        <v>510.471</v>
      </c>
      <c r="H75" s="268">
        <f t="shared" ref="H75:I75" si="24">H76</f>
        <v>510.471</v>
      </c>
      <c r="I75" s="268">
        <f t="shared" si="24"/>
        <v>510.471</v>
      </c>
    </row>
    <row r="76" spans="1:9" s="253" customFormat="1" ht="44.25" customHeight="1">
      <c r="A76" s="80">
        <v>68</v>
      </c>
      <c r="B76" s="267" t="s">
        <v>23</v>
      </c>
      <c r="C76" s="259">
        <v>807</v>
      </c>
      <c r="D76" s="199" t="s">
        <v>150</v>
      </c>
      <c r="E76" s="199" t="s">
        <v>222</v>
      </c>
      <c r="F76" s="199"/>
      <c r="G76" s="268">
        <f>G77+G80+G83</f>
        <v>510.471</v>
      </c>
      <c r="H76" s="268">
        <f t="shared" ref="H76:I76" si="25">H77+H80+H83</f>
        <v>510.471</v>
      </c>
      <c r="I76" s="268">
        <f t="shared" si="25"/>
        <v>510.471</v>
      </c>
    </row>
    <row r="77" spans="1:9" s="253" customFormat="1" ht="96" customHeight="1">
      <c r="A77" s="80">
        <v>69</v>
      </c>
      <c r="B77" s="283" t="s">
        <v>24</v>
      </c>
      <c r="C77" s="259">
        <v>807</v>
      </c>
      <c r="D77" s="199" t="s">
        <v>150</v>
      </c>
      <c r="E77" s="199" t="s">
        <v>223</v>
      </c>
      <c r="F77" s="199"/>
      <c r="G77" s="268">
        <f t="shared" ref="G77:I78" si="26">G78</f>
        <v>413.85</v>
      </c>
      <c r="H77" s="268">
        <f t="shared" si="26"/>
        <v>413.85</v>
      </c>
      <c r="I77" s="268">
        <f t="shared" si="26"/>
        <v>413.85</v>
      </c>
    </row>
    <row r="78" spans="1:9" s="253" customFormat="1" ht="47.25" customHeight="1">
      <c r="A78" s="80">
        <v>70</v>
      </c>
      <c r="B78" s="192" t="s">
        <v>167</v>
      </c>
      <c r="C78" s="259">
        <v>807</v>
      </c>
      <c r="D78" s="199" t="s">
        <v>150</v>
      </c>
      <c r="E78" s="199" t="s">
        <v>223</v>
      </c>
      <c r="F78" s="199" t="s">
        <v>68</v>
      </c>
      <c r="G78" s="268">
        <f t="shared" si="26"/>
        <v>413.85</v>
      </c>
      <c r="H78" s="268">
        <f t="shared" si="26"/>
        <v>413.85</v>
      </c>
      <c r="I78" s="268">
        <f t="shared" si="26"/>
        <v>413.85</v>
      </c>
    </row>
    <row r="79" spans="1:9" s="253" customFormat="1" ht="57" customHeight="1">
      <c r="A79" s="80">
        <v>71</v>
      </c>
      <c r="B79" s="193" t="s">
        <v>166</v>
      </c>
      <c r="C79" s="259">
        <v>807</v>
      </c>
      <c r="D79" s="199" t="s">
        <v>150</v>
      </c>
      <c r="E79" s="199" t="s">
        <v>223</v>
      </c>
      <c r="F79" s="199" t="s">
        <v>61</v>
      </c>
      <c r="G79" s="268">
        <v>413.85</v>
      </c>
      <c r="H79" s="268">
        <v>413.85</v>
      </c>
      <c r="I79" s="268">
        <v>413.85</v>
      </c>
    </row>
    <row r="80" spans="1:9" s="253" customFormat="1" ht="105.75" customHeight="1">
      <c r="A80" s="80">
        <v>72</v>
      </c>
      <c r="B80" s="267" t="s">
        <v>242</v>
      </c>
      <c r="C80" s="259">
        <v>807</v>
      </c>
      <c r="D80" s="199" t="s">
        <v>150</v>
      </c>
      <c r="E80" s="199" t="s">
        <v>224</v>
      </c>
      <c r="F80" s="199"/>
      <c r="G80" s="268">
        <f>G82</f>
        <v>21</v>
      </c>
      <c r="H80" s="268">
        <f>H82</f>
        <v>21</v>
      </c>
      <c r="I80" s="268">
        <f>I82</f>
        <v>21</v>
      </c>
    </row>
    <row r="81" spans="1:10" s="253" customFormat="1" ht="42" customHeight="1">
      <c r="A81" s="80">
        <v>73</v>
      </c>
      <c r="B81" s="192" t="s">
        <v>167</v>
      </c>
      <c r="C81" s="259">
        <v>807</v>
      </c>
      <c r="D81" s="199" t="s">
        <v>150</v>
      </c>
      <c r="E81" s="199" t="s">
        <v>225</v>
      </c>
      <c r="F81" s="199" t="s">
        <v>68</v>
      </c>
      <c r="G81" s="268">
        <f>G82</f>
        <v>21</v>
      </c>
      <c r="H81" s="268">
        <f>H82</f>
        <v>21</v>
      </c>
      <c r="I81" s="268">
        <f>I82</f>
        <v>21</v>
      </c>
    </row>
    <row r="82" spans="1:10" s="253" customFormat="1" ht="53.25" customHeight="1">
      <c r="A82" s="80">
        <v>74</v>
      </c>
      <c r="B82" s="193" t="s">
        <v>166</v>
      </c>
      <c r="C82" s="259">
        <v>807</v>
      </c>
      <c r="D82" s="199" t="s">
        <v>150</v>
      </c>
      <c r="E82" s="199" t="s">
        <v>225</v>
      </c>
      <c r="F82" s="199" t="s">
        <v>61</v>
      </c>
      <c r="G82" s="268">
        <v>21</v>
      </c>
      <c r="H82" s="268">
        <v>21</v>
      </c>
      <c r="I82" s="268">
        <v>21</v>
      </c>
    </row>
    <row r="83" spans="1:10" s="191" customFormat="1" ht="105" customHeight="1">
      <c r="A83" s="80">
        <v>75</v>
      </c>
      <c r="B83" s="212" t="s">
        <v>235</v>
      </c>
      <c r="C83" s="200">
        <v>807</v>
      </c>
      <c r="D83" s="199" t="s">
        <v>150</v>
      </c>
      <c r="E83" s="199" t="s">
        <v>226</v>
      </c>
      <c r="F83" s="201"/>
      <c r="G83" s="268">
        <f t="shared" ref="G83:I84" si="27">G84</f>
        <v>75.620999999999995</v>
      </c>
      <c r="H83" s="268">
        <f t="shared" si="27"/>
        <v>75.620999999999995</v>
      </c>
      <c r="I83" s="268">
        <f t="shared" si="27"/>
        <v>75.620999999999995</v>
      </c>
    </row>
    <row r="84" spans="1:10" s="191" customFormat="1" ht="39.75" customHeight="1">
      <c r="A84" s="80">
        <v>76</v>
      </c>
      <c r="B84" s="192" t="s">
        <v>167</v>
      </c>
      <c r="C84" s="200">
        <v>807</v>
      </c>
      <c r="D84" s="199" t="s">
        <v>150</v>
      </c>
      <c r="E84" s="199" t="s">
        <v>226</v>
      </c>
      <c r="F84" s="199" t="s">
        <v>68</v>
      </c>
      <c r="G84" s="268">
        <f t="shared" si="27"/>
        <v>75.620999999999995</v>
      </c>
      <c r="H84" s="268">
        <f t="shared" si="27"/>
        <v>75.620999999999995</v>
      </c>
      <c r="I84" s="268">
        <f t="shared" si="27"/>
        <v>75.620999999999995</v>
      </c>
    </row>
    <row r="85" spans="1:10" s="191" customFormat="1" ht="51.75" customHeight="1">
      <c r="A85" s="80">
        <v>77</v>
      </c>
      <c r="B85" s="193" t="s">
        <v>166</v>
      </c>
      <c r="C85" s="200">
        <v>807</v>
      </c>
      <c r="D85" s="199" t="s">
        <v>150</v>
      </c>
      <c r="E85" s="199" t="s">
        <v>226</v>
      </c>
      <c r="F85" s="199" t="s">
        <v>61</v>
      </c>
      <c r="G85" s="268">
        <f>88.085-12.464</f>
        <v>75.620999999999995</v>
      </c>
      <c r="H85" s="268">
        <f t="shared" ref="H85:I85" si="28">88.085-12.464</f>
        <v>75.620999999999995</v>
      </c>
      <c r="I85" s="268">
        <f t="shared" si="28"/>
        <v>75.620999999999995</v>
      </c>
    </row>
    <row r="86" spans="1:10" s="253" customFormat="1" ht="33" customHeight="1">
      <c r="A86" s="80">
        <v>78</v>
      </c>
      <c r="B86" s="282" t="s">
        <v>292</v>
      </c>
      <c r="C86" s="259">
        <v>807</v>
      </c>
      <c r="D86" s="273" t="s">
        <v>141</v>
      </c>
      <c r="E86" s="273"/>
      <c r="F86" s="273"/>
      <c r="G86" s="274">
        <f t="shared" ref="G86:G91" si="29">G87</f>
        <v>1334.498</v>
      </c>
      <c r="H86" s="274">
        <f t="shared" ref="H86:I87" si="30">H87</f>
        <v>1334.498</v>
      </c>
      <c r="I86" s="274">
        <f t="shared" si="30"/>
        <v>1334.498</v>
      </c>
    </row>
    <row r="87" spans="1:10" s="253" customFormat="1" ht="21.75" customHeight="1">
      <c r="A87" s="80">
        <v>79</v>
      </c>
      <c r="B87" s="193" t="s">
        <v>56</v>
      </c>
      <c r="C87" s="259">
        <v>807</v>
      </c>
      <c r="D87" s="199" t="s">
        <v>142</v>
      </c>
      <c r="E87" s="199"/>
      <c r="F87" s="199"/>
      <c r="G87" s="268">
        <f t="shared" si="29"/>
        <v>1334.498</v>
      </c>
      <c r="H87" s="268">
        <f t="shared" si="30"/>
        <v>1334.498</v>
      </c>
      <c r="I87" s="268">
        <f t="shared" si="30"/>
        <v>1334.498</v>
      </c>
    </row>
    <row r="88" spans="1:10" s="253" customFormat="1" ht="35.25" customHeight="1">
      <c r="A88" s="80">
        <v>80</v>
      </c>
      <c r="B88" s="193" t="s">
        <v>66</v>
      </c>
      <c r="C88" s="259">
        <v>807</v>
      </c>
      <c r="D88" s="199" t="s">
        <v>142</v>
      </c>
      <c r="E88" s="201" t="s">
        <v>205</v>
      </c>
      <c r="F88" s="201"/>
      <c r="G88" s="268">
        <f t="shared" si="29"/>
        <v>1334.498</v>
      </c>
      <c r="H88" s="268">
        <f t="shared" ref="H88:I89" si="31">H89</f>
        <v>1334.498</v>
      </c>
      <c r="I88" s="268">
        <f t="shared" si="31"/>
        <v>1334.498</v>
      </c>
    </row>
    <row r="89" spans="1:10" s="253" customFormat="1" ht="29.25" customHeight="1">
      <c r="A89" s="80">
        <v>81</v>
      </c>
      <c r="B89" s="193" t="s">
        <v>234</v>
      </c>
      <c r="C89" s="259">
        <v>807</v>
      </c>
      <c r="D89" s="199" t="s">
        <v>142</v>
      </c>
      <c r="E89" s="201" t="s">
        <v>350</v>
      </c>
      <c r="F89" s="201"/>
      <c r="G89" s="268">
        <f t="shared" si="29"/>
        <v>1334.498</v>
      </c>
      <c r="H89" s="268">
        <f t="shared" si="31"/>
        <v>1334.498</v>
      </c>
      <c r="I89" s="268">
        <f t="shared" si="31"/>
        <v>1334.498</v>
      </c>
    </row>
    <row r="90" spans="1:10" s="253" customFormat="1" ht="93.75" customHeight="1">
      <c r="A90" s="80">
        <v>82</v>
      </c>
      <c r="B90" s="212" t="s">
        <v>349</v>
      </c>
      <c r="C90" s="259">
        <v>807</v>
      </c>
      <c r="D90" s="199" t="s">
        <v>142</v>
      </c>
      <c r="E90" s="201" t="s">
        <v>351</v>
      </c>
      <c r="F90" s="201"/>
      <c r="G90" s="268">
        <f t="shared" si="29"/>
        <v>1334.498</v>
      </c>
      <c r="H90" s="268">
        <f t="shared" ref="H90:I91" si="32">H91</f>
        <v>1334.498</v>
      </c>
      <c r="I90" s="268">
        <f t="shared" si="32"/>
        <v>1334.498</v>
      </c>
    </row>
    <row r="91" spans="1:10" s="253" customFormat="1" ht="33" customHeight="1">
      <c r="A91" s="80">
        <v>83</v>
      </c>
      <c r="B91" s="192" t="s">
        <v>55</v>
      </c>
      <c r="C91" s="259">
        <v>807</v>
      </c>
      <c r="D91" s="199" t="s">
        <v>142</v>
      </c>
      <c r="E91" s="201" t="s">
        <v>351</v>
      </c>
      <c r="F91" s="201" t="s">
        <v>80</v>
      </c>
      <c r="G91" s="268">
        <f t="shared" si="29"/>
        <v>1334.498</v>
      </c>
      <c r="H91" s="268">
        <f t="shared" si="32"/>
        <v>1334.498</v>
      </c>
      <c r="I91" s="268">
        <f t="shared" si="32"/>
        <v>1334.498</v>
      </c>
    </row>
    <row r="92" spans="1:10" s="253" customFormat="1" ht="22.5" customHeight="1">
      <c r="A92" s="80">
        <v>84</v>
      </c>
      <c r="B92" s="192" t="s">
        <v>60</v>
      </c>
      <c r="C92" s="259">
        <v>807</v>
      </c>
      <c r="D92" s="199" t="s">
        <v>142</v>
      </c>
      <c r="E92" s="201" t="s">
        <v>351</v>
      </c>
      <c r="F92" s="201" t="s">
        <v>62</v>
      </c>
      <c r="G92" s="268">
        <v>1334.498</v>
      </c>
      <c r="H92" s="268">
        <v>1334.498</v>
      </c>
      <c r="I92" s="268">
        <v>1334.498</v>
      </c>
    </row>
    <row r="93" spans="1:10" s="253" customFormat="1" ht="21" customHeight="1">
      <c r="A93" s="80">
        <v>85</v>
      </c>
      <c r="B93" s="282" t="s">
        <v>87</v>
      </c>
      <c r="C93" s="259">
        <v>807</v>
      </c>
      <c r="D93" s="273" t="s">
        <v>143</v>
      </c>
      <c r="E93" s="273"/>
      <c r="F93" s="273"/>
      <c r="G93" s="274">
        <f>G97</f>
        <v>269.46800000000002</v>
      </c>
      <c r="H93" s="274">
        <f>H97</f>
        <v>269.46800000000002</v>
      </c>
      <c r="I93" s="274">
        <f>I97</f>
        <v>269.46800000000002</v>
      </c>
      <c r="J93" s="285"/>
    </row>
    <row r="94" spans="1:10" s="253" customFormat="1" ht="18" customHeight="1">
      <c r="A94" s="80">
        <v>86</v>
      </c>
      <c r="B94" s="267" t="s">
        <v>88</v>
      </c>
      <c r="C94" s="259">
        <v>807</v>
      </c>
      <c r="D94" s="199" t="s">
        <v>144</v>
      </c>
      <c r="E94" s="199"/>
      <c r="F94" s="199"/>
      <c r="G94" s="268">
        <f>G93</f>
        <v>269.46800000000002</v>
      </c>
      <c r="H94" s="268">
        <f>H93</f>
        <v>269.46800000000002</v>
      </c>
      <c r="I94" s="268">
        <f>I93</f>
        <v>269.46800000000002</v>
      </c>
    </row>
    <row r="95" spans="1:10" s="253" customFormat="1" ht="63" customHeight="1">
      <c r="A95" s="80">
        <v>87</v>
      </c>
      <c r="B95" s="267" t="s">
        <v>353</v>
      </c>
      <c r="C95" s="259">
        <v>807</v>
      </c>
      <c r="D95" s="199" t="s">
        <v>144</v>
      </c>
      <c r="E95" s="199" t="s">
        <v>227</v>
      </c>
      <c r="F95" s="199"/>
      <c r="G95" s="268">
        <f>G97</f>
        <v>269.46800000000002</v>
      </c>
      <c r="H95" s="268">
        <f>H97</f>
        <v>269.46800000000002</v>
      </c>
      <c r="I95" s="268">
        <f>I97</f>
        <v>269.46800000000002</v>
      </c>
    </row>
    <row r="96" spans="1:10" s="253" customFormat="1" ht="93.75" customHeight="1">
      <c r="A96" s="80">
        <v>88</v>
      </c>
      <c r="B96" s="212" t="s">
        <v>354</v>
      </c>
      <c r="C96" s="259">
        <v>807</v>
      </c>
      <c r="D96" s="199" t="s">
        <v>144</v>
      </c>
      <c r="E96" s="199" t="s">
        <v>228</v>
      </c>
      <c r="F96" s="199"/>
      <c r="G96" s="268">
        <f>G97</f>
        <v>269.46800000000002</v>
      </c>
      <c r="H96" s="268">
        <f t="shared" ref="H96:I97" si="33">H97</f>
        <v>269.46800000000002</v>
      </c>
      <c r="I96" s="268">
        <f t="shared" si="33"/>
        <v>269.46800000000002</v>
      </c>
    </row>
    <row r="97" spans="1:9" s="253" customFormat="1" ht="45.75" customHeight="1">
      <c r="A97" s="80">
        <v>89</v>
      </c>
      <c r="B97" s="212" t="s">
        <v>4</v>
      </c>
      <c r="C97" s="259">
        <v>807</v>
      </c>
      <c r="D97" s="199" t="s">
        <v>144</v>
      </c>
      <c r="E97" s="199" t="s">
        <v>228</v>
      </c>
      <c r="F97" s="199" t="s">
        <v>81</v>
      </c>
      <c r="G97" s="268">
        <f>G98</f>
        <v>269.46800000000002</v>
      </c>
      <c r="H97" s="268">
        <f t="shared" si="33"/>
        <v>269.46800000000002</v>
      </c>
      <c r="I97" s="268">
        <f t="shared" si="33"/>
        <v>269.46800000000002</v>
      </c>
    </row>
    <row r="98" spans="1:9" s="253" customFormat="1" ht="27" customHeight="1">
      <c r="A98" s="80">
        <v>90</v>
      </c>
      <c r="B98" s="212" t="s">
        <v>82</v>
      </c>
      <c r="C98" s="259">
        <v>807</v>
      </c>
      <c r="D98" s="199" t="s">
        <v>144</v>
      </c>
      <c r="E98" s="199" t="s">
        <v>228</v>
      </c>
      <c r="F98" s="284" t="s">
        <v>63</v>
      </c>
      <c r="G98" s="268">
        <v>269.46800000000002</v>
      </c>
      <c r="H98" s="268">
        <v>269.46800000000002</v>
      </c>
      <c r="I98" s="268">
        <v>269.46800000000002</v>
      </c>
    </row>
    <row r="99" spans="1:9" s="253" customFormat="1" ht="33" customHeight="1">
      <c r="A99" s="80">
        <v>91</v>
      </c>
      <c r="B99" s="286" t="s">
        <v>5</v>
      </c>
      <c r="C99" s="286"/>
      <c r="D99" s="199"/>
      <c r="E99" s="199"/>
      <c r="F99" s="199"/>
      <c r="G99" s="268"/>
      <c r="H99" s="321">
        <v>230.06</v>
      </c>
      <c r="I99" s="321">
        <v>451.16800000000001</v>
      </c>
    </row>
    <row r="100" spans="1:9" s="253" customFormat="1" ht="19.5" customHeight="1">
      <c r="A100" s="362"/>
      <c r="B100" s="362"/>
      <c r="C100" s="362"/>
      <c r="D100" s="362"/>
      <c r="E100" s="362"/>
      <c r="F100" s="362"/>
      <c r="G100" s="287">
        <f>G10+G50+G59+G66+G73+G86+G93+G99</f>
        <v>9313.3160000000007</v>
      </c>
      <c r="H100" s="287">
        <f>H10+H50+H59+H66+H73+H86+H93+H99</f>
        <v>9321.5819999999985</v>
      </c>
      <c r="I100" s="287">
        <f>I10+I50+I59+I66+I73+I86+I93+I99</f>
        <v>9145.853000000001</v>
      </c>
    </row>
    <row r="101" spans="1:9" s="253" customFormat="1" ht="33" customHeight="1">
      <c r="C101" s="288"/>
      <c r="D101" s="288"/>
      <c r="E101" s="288"/>
      <c r="F101" s="288"/>
      <c r="H101" s="289"/>
      <c r="I101" s="289"/>
    </row>
  </sheetData>
  <mergeCells count="5">
    <mergeCell ref="A100:F100"/>
    <mergeCell ref="E1:I1"/>
    <mergeCell ref="D2:I2"/>
    <mergeCell ref="B3:I3"/>
    <mergeCell ref="B5:I5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71" orientation="portrait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2:I111"/>
  <sheetViews>
    <sheetView view="pageBreakPreview" topLeftCell="A97" zoomScaleSheetLayoutView="100" workbookViewId="0">
      <selection activeCell="F107" sqref="F107"/>
    </sheetView>
  </sheetViews>
  <sheetFormatPr defaultRowHeight="12.75"/>
  <cols>
    <col min="1" max="1" width="6" style="29" customWidth="1"/>
    <col min="2" max="2" width="55.7109375" style="29" customWidth="1"/>
    <col min="3" max="3" width="9.140625" style="29" customWidth="1"/>
    <col min="4" max="4" width="13.7109375" style="202" customWidth="1"/>
    <col min="5" max="5" width="9.140625" style="186" customWidth="1"/>
    <col min="6" max="6" width="9.140625" style="29" customWidth="1"/>
    <col min="7" max="7" width="12.42578125" style="29" customWidth="1"/>
    <col min="8" max="8" width="11.5703125" style="29" customWidth="1"/>
    <col min="9" max="9" width="11.28515625" style="29" customWidth="1"/>
    <col min="10" max="16384" width="9.140625" style="29"/>
  </cols>
  <sheetData>
    <row r="2" spans="1:9">
      <c r="A2" s="365" t="s">
        <v>236</v>
      </c>
      <c r="B2" s="365"/>
      <c r="C2" s="365"/>
      <c r="D2" s="365"/>
      <c r="E2" s="365"/>
      <c r="F2" s="365"/>
      <c r="G2" s="365"/>
    </row>
    <row r="3" spans="1:9">
      <c r="A3" s="10"/>
      <c r="B3" s="10"/>
      <c r="C3" s="365" t="s">
        <v>256</v>
      </c>
      <c r="D3" s="365"/>
      <c r="E3" s="365"/>
      <c r="F3" s="365"/>
      <c r="G3" s="365"/>
      <c r="H3" s="365"/>
    </row>
    <row r="4" spans="1:9">
      <c r="A4" s="365" t="s">
        <v>285</v>
      </c>
      <c r="B4" s="365"/>
      <c r="C4" s="365"/>
      <c r="D4" s="365"/>
      <c r="E4" s="365"/>
      <c r="F4" s="365"/>
      <c r="G4" s="365"/>
      <c r="H4" s="365"/>
    </row>
    <row r="5" spans="1:9" ht="60" customHeight="1">
      <c r="A5" s="366" t="s">
        <v>291</v>
      </c>
      <c r="B5" s="366"/>
      <c r="C5" s="366"/>
      <c r="D5" s="366"/>
      <c r="E5" s="366"/>
      <c r="F5" s="366"/>
      <c r="G5" s="366"/>
      <c r="H5" s="366"/>
    </row>
    <row r="7" spans="1:9" ht="13.5" thickBot="1">
      <c r="G7" s="185" t="s">
        <v>89</v>
      </c>
    </row>
    <row r="8" spans="1:9" ht="42" customHeight="1" thickBot="1">
      <c r="A8" s="1" t="s">
        <v>46</v>
      </c>
      <c r="B8" s="2" t="s">
        <v>90</v>
      </c>
      <c r="C8" s="1" t="s">
        <v>69</v>
      </c>
      <c r="D8" s="203" t="s">
        <v>70</v>
      </c>
      <c r="E8" s="156" t="s">
        <v>71</v>
      </c>
      <c r="F8" s="3" t="s">
        <v>140</v>
      </c>
      <c r="G8" s="40" t="s">
        <v>203</v>
      </c>
      <c r="H8" s="40" t="s">
        <v>254</v>
      </c>
      <c r="I8" s="40" t="s">
        <v>284</v>
      </c>
    </row>
    <row r="9" spans="1:9" ht="13.5" thickBot="1">
      <c r="A9" s="4">
        <v>1</v>
      </c>
      <c r="B9" s="5">
        <v>2</v>
      </c>
      <c r="C9" s="6" t="s">
        <v>91</v>
      </c>
      <c r="D9" s="204" t="s">
        <v>92</v>
      </c>
      <c r="E9" s="155" t="s">
        <v>93</v>
      </c>
      <c r="F9" s="6" t="s">
        <v>94</v>
      </c>
      <c r="G9" s="6" t="s">
        <v>159</v>
      </c>
      <c r="H9" s="6" t="s">
        <v>160</v>
      </c>
      <c r="I9" s="6" t="s">
        <v>161</v>
      </c>
    </row>
    <row r="10" spans="1:9">
      <c r="A10" s="231"/>
      <c r="B10" s="235" t="s">
        <v>250</v>
      </c>
      <c r="C10" s="232"/>
      <c r="D10" s="233"/>
      <c r="E10" s="234"/>
      <c r="F10" s="232"/>
      <c r="G10" s="290">
        <f>G11+G17</f>
        <v>860.43900000000008</v>
      </c>
      <c r="H10" s="290">
        <f t="shared" ref="H10:I10" si="0">H11+H17</f>
        <v>869.83899999999994</v>
      </c>
      <c r="I10" s="290">
        <f t="shared" si="0"/>
        <v>872.03899999999999</v>
      </c>
    </row>
    <row r="11" spans="1:9" ht="25.5">
      <c r="A11" s="35">
        <v>1</v>
      </c>
      <c r="B11" s="228" t="s">
        <v>25</v>
      </c>
      <c r="C11" s="227">
        <v>807</v>
      </c>
      <c r="D11" s="229" t="s">
        <v>227</v>
      </c>
      <c r="E11" s="164"/>
      <c r="F11" s="16"/>
      <c r="G11" s="291">
        <f>G12</f>
        <v>269.46800000000002</v>
      </c>
      <c r="H11" s="291">
        <f t="shared" ref="H11:I15" si="1">H12</f>
        <v>269.46800000000002</v>
      </c>
      <c r="I11" s="291">
        <f t="shared" si="1"/>
        <v>269.46800000000002</v>
      </c>
    </row>
    <row r="12" spans="1:9" ht="54" customHeight="1">
      <c r="A12" s="35">
        <v>2</v>
      </c>
      <c r="B12" s="13" t="s">
        <v>27</v>
      </c>
      <c r="C12" s="19">
        <v>807</v>
      </c>
      <c r="D12" s="206" t="s">
        <v>228</v>
      </c>
      <c r="E12" s="158"/>
      <c r="F12" s="15"/>
      <c r="G12" s="292">
        <f>G13</f>
        <v>269.46800000000002</v>
      </c>
      <c r="H12" s="292">
        <f t="shared" si="1"/>
        <v>269.46800000000002</v>
      </c>
      <c r="I12" s="292">
        <f t="shared" si="1"/>
        <v>269.46800000000002</v>
      </c>
    </row>
    <row r="13" spans="1:9" ht="25.5">
      <c r="A13" s="35">
        <v>3</v>
      </c>
      <c r="B13" s="13" t="s">
        <v>4</v>
      </c>
      <c r="C13" s="19">
        <v>807</v>
      </c>
      <c r="D13" s="206" t="s">
        <v>228</v>
      </c>
      <c r="E13" s="158" t="s">
        <v>81</v>
      </c>
      <c r="F13" s="15"/>
      <c r="G13" s="292">
        <f>G14</f>
        <v>269.46800000000002</v>
      </c>
      <c r="H13" s="292">
        <f t="shared" si="1"/>
        <v>269.46800000000002</v>
      </c>
      <c r="I13" s="292">
        <f t="shared" si="1"/>
        <v>269.46800000000002</v>
      </c>
    </row>
    <row r="14" spans="1:9">
      <c r="A14" s="35">
        <v>4</v>
      </c>
      <c r="B14" s="13" t="s">
        <v>82</v>
      </c>
      <c r="C14" s="19">
        <v>807</v>
      </c>
      <c r="D14" s="206" t="s">
        <v>228</v>
      </c>
      <c r="E14" s="158" t="s">
        <v>63</v>
      </c>
      <c r="F14" s="15"/>
      <c r="G14" s="292">
        <f>G15</f>
        <v>269.46800000000002</v>
      </c>
      <c r="H14" s="292">
        <f t="shared" si="1"/>
        <v>269.46800000000002</v>
      </c>
      <c r="I14" s="292">
        <f t="shared" si="1"/>
        <v>269.46800000000002</v>
      </c>
    </row>
    <row r="15" spans="1:9">
      <c r="A15" s="35">
        <v>5</v>
      </c>
      <c r="B15" s="14" t="s">
        <v>87</v>
      </c>
      <c r="C15" s="19">
        <v>807</v>
      </c>
      <c r="D15" s="206" t="s">
        <v>228</v>
      </c>
      <c r="E15" s="158" t="s">
        <v>63</v>
      </c>
      <c r="F15" s="15" t="s">
        <v>143</v>
      </c>
      <c r="G15" s="292">
        <f>G16</f>
        <v>269.46800000000002</v>
      </c>
      <c r="H15" s="292">
        <f t="shared" si="1"/>
        <v>269.46800000000002</v>
      </c>
      <c r="I15" s="292">
        <f t="shared" si="1"/>
        <v>269.46800000000002</v>
      </c>
    </row>
    <row r="16" spans="1:9">
      <c r="A16" s="35">
        <v>6</v>
      </c>
      <c r="B16" s="14" t="s">
        <v>88</v>
      </c>
      <c r="C16" s="19">
        <v>807</v>
      </c>
      <c r="D16" s="206" t="s">
        <v>228</v>
      </c>
      <c r="E16" s="158" t="s">
        <v>63</v>
      </c>
      <c r="F16" s="15" t="s">
        <v>144</v>
      </c>
      <c r="G16" s="292">
        <v>269.46800000000002</v>
      </c>
      <c r="H16" s="292">
        <v>269.46800000000002</v>
      </c>
      <c r="I16" s="292">
        <v>269.46800000000002</v>
      </c>
    </row>
    <row r="17" spans="1:9" ht="29.25" customHeight="1">
      <c r="A17" s="35">
        <v>7</v>
      </c>
      <c r="B17" s="230" t="s">
        <v>21</v>
      </c>
      <c r="C17" s="227">
        <v>807</v>
      </c>
      <c r="D17" s="229" t="s">
        <v>220</v>
      </c>
      <c r="E17" s="164"/>
      <c r="F17" s="16"/>
      <c r="G17" s="291">
        <f>G25+G18</f>
        <v>590.971</v>
      </c>
      <c r="H17" s="291">
        <f t="shared" ref="H17:I17" si="2">H25+H18</f>
        <v>600.37099999999998</v>
      </c>
      <c r="I17" s="291">
        <f t="shared" si="2"/>
        <v>602.57100000000003</v>
      </c>
    </row>
    <row r="18" spans="1:9" ht="25.5">
      <c r="A18" s="35">
        <v>8</v>
      </c>
      <c r="B18" s="14" t="s">
        <v>26</v>
      </c>
      <c r="C18" s="19">
        <v>807</v>
      </c>
      <c r="D18" s="205" t="s">
        <v>219</v>
      </c>
      <c r="E18" s="158"/>
      <c r="F18" s="15"/>
      <c r="G18" s="292">
        <f>G19</f>
        <v>80.5</v>
      </c>
      <c r="H18" s="292">
        <f t="shared" ref="H18:I19" si="3">H19</f>
        <v>89.9</v>
      </c>
      <c r="I18" s="292">
        <f t="shared" si="3"/>
        <v>92.1</v>
      </c>
    </row>
    <row r="19" spans="1:9" ht="25.5">
      <c r="A19" s="35">
        <v>9</v>
      </c>
      <c r="B19" s="14" t="s">
        <v>26</v>
      </c>
      <c r="C19" s="19">
        <v>807</v>
      </c>
      <c r="D19" s="205" t="s">
        <v>219</v>
      </c>
      <c r="E19" s="158"/>
      <c r="F19" s="15"/>
      <c r="G19" s="292">
        <f>G20</f>
        <v>80.5</v>
      </c>
      <c r="H19" s="292">
        <f t="shared" si="3"/>
        <v>89.9</v>
      </c>
      <c r="I19" s="292">
        <f t="shared" si="3"/>
        <v>92.1</v>
      </c>
    </row>
    <row r="20" spans="1:9" ht="90" customHeight="1">
      <c r="A20" s="35">
        <v>10</v>
      </c>
      <c r="B20" s="30" t="s">
        <v>28</v>
      </c>
      <c r="C20" s="19">
        <v>807</v>
      </c>
      <c r="D20" s="206" t="s">
        <v>221</v>
      </c>
      <c r="E20" s="158"/>
      <c r="F20" s="15"/>
      <c r="G20" s="293">
        <v>80.5</v>
      </c>
      <c r="H20" s="293">
        <v>89.9</v>
      </c>
      <c r="I20" s="293">
        <v>92.1</v>
      </c>
    </row>
    <row r="21" spans="1:9" ht="25.5">
      <c r="A21" s="35">
        <v>11</v>
      </c>
      <c r="B21" s="17" t="s">
        <v>167</v>
      </c>
      <c r="C21" s="19">
        <v>807</v>
      </c>
      <c r="D21" s="206" t="s">
        <v>221</v>
      </c>
      <c r="E21" s="158" t="s">
        <v>68</v>
      </c>
      <c r="F21" s="15"/>
      <c r="G21" s="293">
        <f>G20</f>
        <v>80.5</v>
      </c>
      <c r="H21" s="293">
        <f t="shared" ref="H21:I24" si="4">H20</f>
        <v>89.9</v>
      </c>
      <c r="I21" s="293">
        <f t="shared" si="4"/>
        <v>92.1</v>
      </c>
    </row>
    <row r="22" spans="1:9" ht="25.5">
      <c r="A22" s="35">
        <v>12</v>
      </c>
      <c r="B22" s="17" t="s">
        <v>166</v>
      </c>
      <c r="C22" s="19">
        <v>807</v>
      </c>
      <c r="D22" s="206" t="s">
        <v>221</v>
      </c>
      <c r="E22" s="158" t="s">
        <v>61</v>
      </c>
      <c r="F22" s="15"/>
      <c r="G22" s="293">
        <f>G21</f>
        <v>80.5</v>
      </c>
      <c r="H22" s="293">
        <f t="shared" si="4"/>
        <v>89.9</v>
      </c>
      <c r="I22" s="293">
        <f t="shared" si="4"/>
        <v>92.1</v>
      </c>
    </row>
    <row r="23" spans="1:9">
      <c r="A23" s="35">
        <v>13</v>
      </c>
      <c r="B23" s="14" t="s">
        <v>83</v>
      </c>
      <c r="C23" s="19">
        <v>807</v>
      </c>
      <c r="D23" s="206" t="s">
        <v>221</v>
      </c>
      <c r="E23" s="158" t="s">
        <v>61</v>
      </c>
      <c r="F23" s="15" t="s">
        <v>148</v>
      </c>
      <c r="G23" s="292">
        <f t="shared" ref="G23" si="5">G22</f>
        <v>80.5</v>
      </c>
      <c r="H23" s="292">
        <f t="shared" si="4"/>
        <v>89.9</v>
      </c>
      <c r="I23" s="292">
        <f t="shared" si="4"/>
        <v>92.1</v>
      </c>
    </row>
    <row r="24" spans="1:9">
      <c r="A24" s="35">
        <v>14</v>
      </c>
      <c r="B24" s="14" t="s">
        <v>3</v>
      </c>
      <c r="C24" s="19">
        <v>807</v>
      </c>
      <c r="D24" s="206" t="s">
        <v>221</v>
      </c>
      <c r="E24" s="158" t="s">
        <v>61</v>
      </c>
      <c r="F24" s="15" t="s">
        <v>147</v>
      </c>
      <c r="G24" s="292">
        <f>G23</f>
        <v>80.5</v>
      </c>
      <c r="H24" s="292">
        <f t="shared" si="4"/>
        <v>89.9</v>
      </c>
      <c r="I24" s="292">
        <f t="shared" si="4"/>
        <v>92.1</v>
      </c>
    </row>
    <row r="25" spans="1:9" ht="25.5">
      <c r="A25" s="35">
        <v>15</v>
      </c>
      <c r="B25" s="14" t="s">
        <v>23</v>
      </c>
      <c r="C25" s="19">
        <v>807</v>
      </c>
      <c r="D25" s="206" t="s">
        <v>222</v>
      </c>
      <c r="E25" s="158"/>
      <c r="F25" s="15"/>
      <c r="G25" s="292">
        <f>G26+G31+G36</f>
        <v>510.471</v>
      </c>
      <c r="H25" s="292">
        <f t="shared" ref="H25:I25" si="6">H26+H31+H36</f>
        <v>510.471</v>
      </c>
      <c r="I25" s="292">
        <f t="shared" si="6"/>
        <v>510.471</v>
      </c>
    </row>
    <row r="26" spans="1:9" ht="56.25" customHeight="1">
      <c r="A26" s="35">
        <v>16</v>
      </c>
      <c r="B26" s="20" t="s">
        <v>29</v>
      </c>
      <c r="C26" s="19">
        <v>807</v>
      </c>
      <c r="D26" s="206" t="s">
        <v>223</v>
      </c>
      <c r="E26" s="158"/>
      <c r="F26" s="15"/>
      <c r="G26" s="293">
        <f>G27</f>
        <v>413.85</v>
      </c>
      <c r="H26" s="293">
        <f t="shared" ref="H26:I27" si="7">H27</f>
        <v>413.85</v>
      </c>
      <c r="I26" s="293">
        <f t="shared" si="7"/>
        <v>413.85</v>
      </c>
    </row>
    <row r="27" spans="1:9" ht="25.5">
      <c r="A27" s="35">
        <v>17</v>
      </c>
      <c r="B27" s="153" t="s">
        <v>167</v>
      </c>
      <c r="C27" s="19">
        <v>807</v>
      </c>
      <c r="D27" s="206" t="s">
        <v>223</v>
      </c>
      <c r="E27" s="158" t="s">
        <v>68</v>
      </c>
      <c r="F27" s="15"/>
      <c r="G27" s="293">
        <f>G28</f>
        <v>413.85</v>
      </c>
      <c r="H27" s="293">
        <f t="shared" si="7"/>
        <v>413.85</v>
      </c>
      <c r="I27" s="293">
        <f t="shared" si="7"/>
        <v>413.85</v>
      </c>
    </row>
    <row r="28" spans="1:9" ht="28.5" customHeight="1">
      <c r="A28" s="35">
        <v>18</v>
      </c>
      <c r="B28" s="153" t="s">
        <v>166</v>
      </c>
      <c r="C28" s="19">
        <v>807</v>
      </c>
      <c r="D28" s="206" t="s">
        <v>223</v>
      </c>
      <c r="E28" s="158" t="s">
        <v>61</v>
      </c>
      <c r="F28" s="15"/>
      <c r="G28" s="293">
        <v>413.85</v>
      </c>
      <c r="H28" s="293">
        <v>413.85</v>
      </c>
      <c r="I28" s="293">
        <v>413.85</v>
      </c>
    </row>
    <row r="29" spans="1:9" ht="18" customHeight="1">
      <c r="A29" s="35">
        <v>19</v>
      </c>
      <c r="B29" s="17" t="s">
        <v>57</v>
      </c>
      <c r="C29" s="19">
        <v>807</v>
      </c>
      <c r="D29" s="206" t="s">
        <v>223</v>
      </c>
      <c r="E29" s="158" t="s">
        <v>61</v>
      </c>
      <c r="F29" s="15" t="s">
        <v>149</v>
      </c>
      <c r="G29" s="292">
        <f>G28</f>
        <v>413.85</v>
      </c>
      <c r="H29" s="292">
        <f t="shared" ref="H29:I30" si="8">H28</f>
        <v>413.85</v>
      </c>
      <c r="I29" s="292">
        <f t="shared" si="8"/>
        <v>413.85</v>
      </c>
    </row>
    <row r="30" spans="1:9" ht="17.25" customHeight="1">
      <c r="A30" s="35">
        <v>20</v>
      </c>
      <c r="B30" s="17" t="s">
        <v>59</v>
      </c>
      <c r="C30" s="19">
        <v>807</v>
      </c>
      <c r="D30" s="206" t="s">
        <v>223</v>
      </c>
      <c r="E30" s="158" t="s">
        <v>61</v>
      </c>
      <c r="F30" s="15" t="s">
        <v>150</v>
      </c>
      <c r="G30" s="292">
        <f>G29</f>
        <v>413.85</v>
      </c>
      <c r="H30" s="292">
        <f t="shared" si="8"/>
        <v>413.85</v>
      </c>
      <c r="I30" s="292">
        <f t="shared" si="8"/>
        <v>413.85</v>
      </c>
    </row>
    <row r="31" spans="1:9" ht="66.75" customHeight="1">
      <c r="A31" s="35">
        <v>21</v>
      </c>
      <c r="B31" s="14" t="s">
        <v>243</v>
      </c>
      <c r="C31" s="19">
        <v>807</v>
      </c>
      <c r="D31" s="206" t="s">
        <v>225</v>
      </c>
      <c r="E31" s="158"/>
      <c r="F31" s="15"/>
      <c r="G31" s="293">
        <f>G32</f>
        <v>21</v>
      </c>
      <c r="H31" s="293">
        <f t="shared" ref="H31:I32" si="9">H32</f>
        <v>21</v>
      </c>
      <c r="I31" s="293">
        <f t="shared" si="9"/>
        <v>21</v>
      </c>
    </row>
    <row r="32" spans="1:9" ht="25.5">
      <c r="A32" s="35">
        <v>22</v>
      </c>
      <c r="B32" s="153" t="s">
        <v>167</v>
      </c>
      <c r="C32" s="19">
        <v>807</v>
      </c>
      <c r="D32" s="206" t="s">
        <v>225</v>
      </c>
      <c r="E32" s="158" t="s">
        <v>68</v>
      </c>
      <c r="F32" s="15"/>
      <c r="G32" s="293">
        <f>G33</f>
        <v>21</v>
      </c>
      <c r="H32" s="293">
        <f t="shared" si="9"/>
        <v>21</v>
      </c>
      <c r="I32" s="293">
        <f t="shared" si="9"/>
        <v>21</v>
      </c>
    </row>
    <row r="33" spans="1:9" ht="30.75" customHeight="1">
      <c r="A33" s="35">
        <v>23</v>
      </c>
      <c r="B33" s="153" t="s">
        <v>166</v>
      </c>
      <c r="C33" s="19">
        <v>807</v>
      </c>
      <c r="D33" s="206" t="s">
        <v>225</v>
      </c>
      <c r="E33" s="158" t="s">
        <v>61</v>
      </c>
      <c r="F33" s="15"/>
      <c r="G33" s="293">
        <v>21</v>
      </c>
      <c r="H33" s="293">
        <v>21</v>
      </c>
      <c r="I33" s="293">
        <v>21</v>
      </c>
    </row>
    <row r="34" spans="1:9" ht="13.5" customHeight="1">
      <c r="A34" s="35">
        <v>24</v>
      </c>
      <c r="B34" s="17" t="s">
        <v>57</v>
      </c>
      <c r="C34" s="19">
        <v>807</v>
      </c>
      <c r="D34" s="206" t="s">
        <v>225</v>
      </c>
      <c r="E34" s="158" t="s">
        <v>61</v>
      </c>
      <c r="F34" s="15" t="s">
        <v>149</v>
      </c>
      <c r="G34" s="292">
        <f t="shared" ref="G34:I35" si="10">G33</f>
        <v>21</v>
      </c>
      <c r="H34" s="292">
        <f t="shared" si="10"/>
        <v>21</v>
      </c>
      <c r="I34" s="292">
        <f t="shared" si="10"/>
        <v>21</v>
      </c>
    </row>
    <row r="35" spans="1:9" ht="12.75" customHeight="1">
      <c r="A35" s="35">
        <v>25</v>
      </c>
      <c r="B35" s="17" t="s">
        <v>59</v>
      </c>
      <c r="C35" s="19">
        <v>807</v>
      </c>
      <c r="D35" s="206" t="s">
        <v>225</v>
      </c>
      <c r="E35" s="158" t="s">
        <v>61</v>
      </c>
      <c r="F35" s="15" t="s">
        <v>150</v>
      </c>
      <c r="G35" s="292">
        <f t="shared" si="10"/>
        <v>21</v>
      </c>
      <c r="H35" s="292">
        <f t="shared" si="10"/>
        <v>21</v>
      </c>
      <c r="I35" s="292">
        <f t="shared" si="10"/>
        <v>21</v>
      </c>
    </row>
    <row r="36" spans="1:9" ht="63.75">
      <c r="A36" s="35">
        <v>26</v>
      </c>
      <c r="B36" s="14" t="s">
        <v>235</v>
      </c>
      <c r="C36" s="19">
        <v>807</v>
      </c>
      <c r="D36" s="206" t="s">
        <v>226</v>
      </c>
      <c r="E36" s="158"/>
      <c r="F36" s="15"/>
      <c r="G36" s="293">
        <f>G37</f>
        <v>75.620999999999995</v>
      </c>
      <c r="H36" s="293">
        <f t="shared" ref="H36:I37" si="11">H37</f>
        <v>75.620999999999995</v>
      </c>
      <c r="I36" s="293">
        <f t="shared" si="11"/>
        <v>75.620999999999995</v>
      </c>
    </row>
    <row r="37" spans="1:9" ht="25.5">
      <c r="A37" s="35">
        <v>27</v>
      </c>
      <c r="B37" s="153" t="s">
        <v>167</v>
      </c>
      <c r="C37" s="19">
        <v>807</v>
      </c>
      <c r="D37" s="206" t="s">
        <v>226</v>
      </c>
      <c r="E37" s="158" t="s">
        <v>68</v>
      </c>
      <c r="F37" s="15"/>
      <c r="G37" s="293">
        <f>G38</f>
        <v>75.620999999999995</v>
      </c>
      <c r="H37" s="293">
        <f t="shared" si="11"/>
        <v>75.620999999999995</v>
      </c>
      <c r="I37" s="293">
        <f t="shared" si="11"/>
        <v>75.620999999999995</v>
      </c>
    </row>
    <row r="38" spans="1:9" ht="29.25" customHeight="1">
      <c r="A38" s="35">
        <v>28</v>
      </c>
      <c r="B38" s="153" t="s">
        <v>166</v>
      </c>
      <c r="C38" s="19">
        <v>807</v>
      </c>
      <c r="D38" s="206" t="s">
        <v>226</v>
      </c>
      <c r="E38" s="158" t="s">
        <v>61</v>
      </c>
      <c r="F38" s="15"/>
      <c r="G38" s="293">
        <v>75.620999999999995</v>
      </c>
      <c r="H38" s="293">
        <v>75.620999999999995</v>
      </c>
      <c r="I38" s="293">
        <v>75.620999999999995</v>
      </c>
    </row>
    <row r="39" spans="1:9" s="32" customFormat="1">
      <c r="A39" s="35">
        <v>29</v>
      </c>
      <c r="B39" s="17" t="s">
        <v>57</v>
      </c>
      <c r="C39" s="19">
        <v>807</v>
      </c>
      <c r="D39" s="206" t="s">
        <v>226</v>
      </c>
      <c r="E39" s="158" t="s">
        <v>61</v>
      </c>
      <c r="F39" s="15" t="s">
        <v>149</v>
      </c>
      <c r="G39" s="292">
        <f t="shared" ref="G39:I40" si="12">G38</f>
        <v>75.620999999999995</v>
      </c>
      <c r="H39" s="292">
        <f t="shared" si="12"/>
        <v>75.620999999999995</v>
      </c>
      <c r="I39" s="292">
        <f t="shared" si="12"/>
        <v>75.620999999999995</v>
      </c>
    </row>
    <row r="40" spans="1:9" s="32" customFormat="1">
      <c r="A40" s="35">
        <v>30</v>
      </c>
      <c r="B40" s="17" t="s">
        <v>59</v>
      </c>
      <c r="C40" s="19">
        <v>807</v>
      </c>
      <c r="D40" s="206" t="s">
        <v>226</v>
      </c>
      <c r="E40" s="158" t="s">
        <v>61</v>
      </c>
      <c r="F40" s="15" t="s">
        <v>150</v>
      </c>
      <c r="G40" s="292">
        <f t="shared" si="12"/>
        <v>75.620999999999995</v>
      </c>
      <c r="H40" s="292">
        <f t="shared" si="12"/>
        <v>75.620999999999995</v>
      </c>
      <c r="I40" s="292">
        <f t="shared" si="12"/>
        <v>75.620999999999995</v>
      </c>
    </row>
    <row r="41" spans="1:9" ht="14.25">
      <c r="A41" s="35">
        <v>31</v>
      </c>
      <c r="B41" s="190" t="s">
        <v>66</v>
      </c>
      <c r="C41" s="19">
        <v>807</v>
      </c>
      <c r="D41" s="207" t="s">
        <v>205</v>
      </c>
      <c r="E41" s="159"/>
      <c r="F41" s="27"/>
      <c r="G41" s="294">
        <f>G42+G71+G77+G83+G98+G105</f>
        <v>8452.8770000000004</v>
      </c>
      <c r="H41" s="294">
        <f>H42+H71+H77+H83+H98+H105</f>
        <v>8221.6829999999991</v>
      </c>
      <c r="I41" s="294">
        <f>I42+I71+I77+I83+I98+I105</f>
        <v>7822.6460000000006</v>
      </c>
    </row>
    <row r="42" spans="1:9">
      <c r="A42" s="35">
        <v>32</v>
      </c>
      <c r="B42" s="19" t="s">
        <v>72</v>
      </c>
      <c r="C42" s="19">
        <v>807</v>
      </c>
      <c r="D42" s="207" t="s">
        <v>206</v>
      </c>
      <c r="E42" s="159"/>
      <c r="F42" s="27"/>
      <c r="G42" s="295">
        <f>G44+G48+G61</f>
        <v>6833.3860000000004</v>
      </c>
      <c r="H42" s="295">
        <f t="shared" ref="H42:I42" si="13">H44+H48+H61</f>
        <v>6602.6289999999999</v>
      </c>
      <c r="I42" s="295">
        <f t="shared" si="13"/>
        <v>6199.9340000000002</v>
      </c>
    </row>
    <row r="43" spans="1:9" ht="33" customHeight="1">
      <c r="A43" s="35">
        <v>33</v>
      </c>
      <c r="B43" s="19" t="s">
        <v>231</v>
      </c>
      <c r="C43" s="19">
        <v>807</v>
      </c>
      <c r="D43" s="208" t="s">
        <v>229</v>
      </c>
      <c r="E43" s="159"/>
      <c r="F43" s="27"/>
      <c r="G43" s="294">
        <f>G44</f>
        <v>766.84500000000003</v>
      </c>
      <c r="H43" s="294">
        <f t="shared" ref="H43:I43" si="14">H44</f>
        <v>766.84500000000003</v>
      </c>
      <c r="I43" s="294">
        <f t="shared" si="14"/>
        <v>766.84500000000003</v>
      </c>
    </row>
    <row r="44" spans="1:9" ht="51">
      <c r="A44" s="35">
        <v>34</v>
      </c>
      <c r="B44" s="19" t="s">
        <v>75</v>
      </c>
      <c r="C44" s="19">
        <v>807</v>
      </c>
      <c r="D44" s="208" t="s">
        <v>229</v>
      </c>
      <c r="E44" s="160" t="s">
        <v>67</v>
      </c>
      <c r="F44" s="27"/>
      <c r="G44" s="295">
        <f>G45</f>
        <v>766.84500000000003</v>
      </c>
      <c r="H44" s="295">
        <f t="shared" ref="H44:I44" si="15">H45</f>
        <v>766.84500000000003</v>
      </c>
      <c r="I44" s="295">
        <f t="shared" si="15"/>
        <v>766.84500000000003</v>
      </c>
    </row>
    <row r="45" spans="1:9" ht="25.5">
      <c r="A45" s="35">
        <v>35</v>
      </c>
      <c r="B45" s="19" t="s">
        <v>73</v>
      </c>
      <c r="C45" s="19">
        <v>807</v>
      </c>
      <c r="D45" s="208" t="s">
        <v>229</v>
      </c>
      <c r="E45" s="159" t="s">
        <v>64</v>
      </c>
      <c r="F45" s="27"/>
      <c r="G45" s="295">
        <v>766.84500000000003</v>
      </c>
      <c r="H45" s="295">
        <v>766.84500000000003</v>
      </c>
      <c r="I45" s="295">
        <v>766.84500000000003</v>
      </c>
    </row>
    <row r="46" spans="1:9">
      <c r="A46" s="35">
        <v>36</v>
      </c>
      <c r="B46" s="19" t="s">
        <v>54</v>
      </c>
      <c r="C46" s="19">
        <v>807</v>
      </c>
      <c r="D46" s="208" t="s">
        <v>229</v>
      </c>
      <c r="E46" s="159" t="s">
        <v>64</v>
      </c>
      <c r="F46" s="27" t="s">
        <v>151</v>
      </c>
      <c r="G46" s="296">
        <f>G45</f>
        <v>766.84500000000003</v>
      </c>
      <c r="H46" s="296">
        <f>H45</f>
        <v>766.84500000000003</v>
      </c>
      <c r="I46" s="296">
        <f>I45</f>
        <v>766.84500000000003</v>
      </c>
    </row>
    <row r="47" spans="1:9" ht="25.5">
      <c r="A47" s="35">
        <v>37</v>
      </c>
      <c r="B47" s="19" t="s">
        <v>34</v>
      </c>
      <c r="C47" s="19">
        <v>807</v>
      </c>
      <c r="D47" s="208" t="s">
        <v>229</v>
      </c>
      <c r="E47" s="159" t="s">
        <v>64</v>
      </c>
      <c r="F47" s="27" t="s">
        <v>153</v>
      </c>
      <c r="G47" s="295">
        <f>G45</f>
        <v>766.84500000000003</v>
      </c>
      <c r="H47" s="295">
        <f>H45</f>
        <v>766.84500000000003</v>
      </c>
      <c r="I47" s="295">
        <f>I45</f>
        <v>766.84500000000003</v>
      </c>
    </row>
    <row r="48" spans="1:9" ht="38.25">
      <c r="A48" s="35">
        <v>38</v>
      </c>
      <c r="B48" s="17" t="s">
        <v>74</v>
      </c>
      <c r="C48" s="19">
        <v>807</v>
      </c>
      <c r="D48" s="26" t="s">
        <v>211</v>
      </c>
      <c r="E48" s="158"/>
      <c r="F48" s="15"/>
      <c r="G48" s="291">
        <f>G49+G53+G57</f>
        <v>5038.817</v>
      </c>
      <c r="H48" s="291">
        <f t="shared" ref="H48:I48" si="16">H49+H53+H57</f>
        <v>4808.0599999999995</v>
      </c>
      <c r="I48" s="291">
        <f t="shared" si="16"/>
        <v>4405.3649999999998</v>
      </c>
    </row>
    <row r="49" spans="1:9" ht="51">
      <c r="A49" s="35">
        <v>39</v>
      </c>
      <c r="B49" s="17" t="s">
        <v>293</v>
      </c>
      <c r="C49" s="19">
        <v>807</v>
      </c>
      <c r="D49" s="26" t="s">
        <v>211</v>
      </c>
      <c r="E49" s="158" t="s">
        <v>67</v>
      </c>
      <c r="F49" s="15"/>
      <c r="G49" s="292">
        <f>G50</f>
        <v>2576.8989999999999</v>
      </c>
      <c r="H49" s="292">
        <f t="shared" ref="H49:I49" si="17">H50</f>
        <v>2518.0540000000001</v>
      </c>
      <c r="I49" s="292">
        <f t="shared" si="17"/>
        <v>2518.0540000000001</v>
      </c>
    </row>
    <row r="50" spans="1:9" ht="25.5">
      <c r="A50" s="35">
        <v>40</v>
      </c>
      <c r="B50" s="17" t="s">
        <v>244</v>
      </c>
      <c r="C50" s="19">
        <v>807</v>
      </c>
      <c r="D50" s="26" t="s">
        <v>211</v>
      </c>
      <c r="E50" s="158" t="s">
        <v>64</v>
      </c>
      <c r="F50" s="15"/>
      <c r="G50" s="293">
        <v>2576.8989999999999</v>
      </c>
      <c r="H50" s="293">
        <v>2518.0540000000001</v>
      </c>
      <c r="I50" s="293">
        <v>2518.0540000000001</v>
      </c>
    </row>
    <row r="51" spans="1:9">
      <c r="A51" s="35">
        <v>41</v>
      </c>
      <c r="B51" s="19" t="s">
        <v>54</v>
      </c>
      <c r="C51" s="19">
        <v>807</v>
      </c>
      <c r="D51" s="26" t="s">
        <v>211</v>
      </c>
      <c r="E51" s="159" t="s">
        <v>64</v>
      </c>
      <c r="F51" s="27" t="s">
        <v>151</v>
      </c>
      <c r="G51" s="296">
        <f>G52</f>
        <v>2576.8989999999999</v>
      </c>
      <c r="H51" s="296">
        <f>H50</f>
        <v>2518.0540000000001</v>
      </c>
      <c r="I51" s="296">
        <f>I50</f>
        <v>2518.0540000000001</v>
      </c>
    </row>
    <row r="52" spans="1:9" ht="38.25">
      <c r="A52" s="35">
        <v>42</v>
      </c>
      <c r="B52" s="19" t="s">
        <v>294</v>
      </c>
      <c r="C52" s="19">
        <v>807</v>
      </c>
      <c r="D52" s="26" t="s">
        <v>211</v>
      </c>
      <c r="E52" s="159" t="s">
        <v>64</v>
      </c>
      <c r="F52" s="27" t="s">
        <v>152</v>
      </c>
      <c r="G52" s="293">
        <f>G50</f>
        <v>2576.8989999999999</v>
      </c>
      <c r="H52" s="293">
        <f t="shared" ref="H52:I52" si="18">H50</f>
        <v>2518.0540000000001</v>
      </c>
      <c r="I52" s="293">
        <f t="shared" si="18"/>
        <v>2518.0540000000001</v>
      </c>
    </row>
    <row r="53" spans="1:9" ht="25.5">
      <c r="A53" s="35">
        <v>43</v>
      </c>
      <c r="B53" s="17" t="s">
        <v>167</v>
      </c>
      <c r="C53" s="19">
        <v>807</v>
      </c>
      <c r="D53" s="26" t="s">
        <v>211</v>
      </c>
      <c r="E53" s="158" t="s">
        <v>68</v>
      </c>
      <c r="F53" s="15"/>
      <c r="G53" s="293">
        <f>G54</f>
        <v>2449.6379999999999</v>
      </c>
      <c r="H53" s="293">
        <f>H54</f>
        <v>2284.5059999999999</v>
      </c>
      <c r="I53" s="293">
        <f>I54</f>
        <v>1881.8110000000001</v>
      </c>
    </row>
    <row r="54" spans="1:9" ht="25.5">
      <c r="A54" s="35">
        <v>44</v>
      </c>
      <c r="B54" s="17" t="s">
        <v>2</v>
      </c>
      <c r="C54" s="19">
        <v>807</v>
      </c>
      <c r="D54" s="26" t="s">
        <v>211</v>
      </c>
      <c r="E54" s="158" t="s">
        <v>61</v>
      </c>
      <c r="F54" s="15"/>
      <c r="G54" s="293">
        <f>G55</f>
        <v>2449.6379999999999</v>
      </c>
      <c r="H54" s="293">
        <f t="shared" ref="H54:I54" si="19">H55</f>
        <v>2284.5059999999999</v>
      </c>
      <c r="I54" s="293">
        <f t="shared" si="19"/>
        <v>1881.8110000000001</v>
      </c>
    </row>
    <row r="55" spans="1:9">
      <c r="A55" s="35">
        <v>45</v>
      </c>
      <c r="B55" s="19" t="s">
        <v>54</v>
      </c>
      <c r="C55" s="19">
        <v>807</v>
      </c>
      <c r="D55" s="26" t="s">
        <v>211</v>
      </c>
      <c r="E55" s="158" t="s">
        <v>61</v>
      </c>
      <c r="F55" s="15" t="s">
        <v>151</v>
      </c>
      <c r="G55" s="293">
        <v>2449.6379999999999</v>
      </c>
      <c r="H55" s="293">
        <f>2282.051-0.525+2.98</f>
        <v>2284.5059999999999</v>
      </c>
      <c r="I55" s="293">
        <f>1876.736-1.05+6.125</f>
        <v>1881.8110000000001</v>
      </c>
    </row>
    <row r="56" spans="1:9" ht="38.25">
      <c r="A56" s="35">
        <v>46</v>
      </c>
      <c r="B56" s="19" t="s">
        <v>294</v>
      </c>
      <c r="C56" s="19">
        <v>807</v>
      </c>
      <c r="D56" s="26" t="s">
        <v>211</v>
      </c>
      <c r="E56" s="158" t="s">
        <v>61</v>
      </c>
      <c r="F56" s="15" t="s">
        <v>152</v>
      </c>
      <c r="G56" s="293">
        <f>G55</f>
        <v>2449.6379999999999</v>
      </c>
      <c r="H56" s="293">
        <f>H55</f>
        <v>2284.5059999999999</v>
      </c>
      <c r="I56" s="293">
        <f>I55</f>
        <v>1881.8110000000001</v>
      </c>
    </row>
    <row r="57" spans="1:9">
      <c r="A57" s="35">
        <v>47</v>
      </c>
      <c r="B57" s="17" t="s">
        <v>76</v>
      </c>
      <c r="C57" s="19">
        <v>807</v>
      </c>
      <c r="D57" s="26" t="s">
        <v>211</v>
      </c>
      <c r="E57" s="158" t="s">
        <v>77</v>
      </c>
      <c r="F57" s="15"/>
      <c r="G57" s="292">
        <f>G58</f>
        <v>12.28</v>
      </c>
      <c r="H57" s="292">
        <f t="shared" ref="H57:I57" si="20">H58</f>
        <v>5.5</v>
      </c>
      <c r="I57" s="292">
        <f t="shared" si="20"/>
        <v>5.5</v>
      </c>
    </row>
    <row r="58" spans="1:9">
      <c r="A58" s="35">
        <v>48</v>
      </c>
      <c r="B58" s="17" t="s">
        <v>78</v>
      </c>
      <c r="C58" s="19">
        <v>807</v>
      </c>
      <c r="D58" s="26" t="s">
        <v>211</v>
      </c>
      <c r="E58" s="158" t="s">
        <v>65</v>
      </c>
      <c r="F58" s="15"/>
      <c r="G58" s="292">
        <f>9.78+2.5</f>
        <v>12.28</v>
      </c>
      <c r="H58" s="292">
        <v>5.5</v>
      </c>
      <c r="I58" s="292">
        <v>5.5</v>
      </c>
    </row>
    <row r="59" spans="1:9">
      <c r="A59" s="35">
        <v>49</v>
      </c>
      <c r="B59" s="19" t="s">
        <v>54</v>
      </c>
      <c r="C59" s="19">
        <v>807</v>
      </c>
      <c r="D59" s="26" t="s">
        <v>211</v>
      </c>
      <c r="E59" s="158" t="s">
        <v>65</v>
      </c>
      <c r="F59" s="15" t="s">
        <v>151</v>
      </c>
      <c r="G59" s="292">
        <f t="shared" ref="G59:I60" si="21">G58</f>
        <v>12.28</v>
      </c>
      <c r="H59" s="292">
        <f t="shared" si="21"/>
        <v>5.5</v>
      </c>
      <c r="I59" s="292">
        <f t="shared" si="21"/>
        <v>5.5</v>
      </c>
    </row>
    <row r="60" spans="1:9" ht="38.25">
      <c r="A60" s="35">
        <v>50</v>
      </c>
      <c r="B60" s="19" t="s">
        <v>294</v>
      </c>
      <c r="C60" s="19">
        <v>807</v>
      </c>
      <c r="D60" s="26" t="s">
        <v>211</v>
      </c>
      <c r="E60" s="158" t="s">
        <v>65</v>
      </c>
      <c r="F60" s="15" t="s">
        <v>152</v>
      </c>
      <c r="G60" s="292">
        <f t="shared" si="21"/>
        <v>12.28</v>
      </c>
      <c r="H60" s="292">
        <f t="shared" si="21"/>
        <v>5.5</v>
      </c>
      <c r="I60" s="292">
        <f t="shared" si="21"/>
        <v>5.5</v>
      </c>
    </row>
    <row r="61" spans="1:9" ht="33" customHeight="1">
      <c r="A61" s="35">
        <v>51</v>
      </c>
      <c r="B61" s="316" t="s">
        <v>342</v>
      </c>
      <c r="C61" s="19">
        <v>807</v>
      </c>
      <c r="D61" s="26" t="s">
        <v>352</v>
      </c>
      <c r="E61" s="158"/>
      <c r="F61" s="15"/>
      <c r="G61" s="291">
        <f>G62+G66</f>
        <v>1027.7239999999999</v>
      </c>
      <c r="H61" s="291">
        <f t="shared" ref="H61:I61" si="22">H62+H66</f>
        <v>1027.7239999999999</v>
      </c>
      <c r="I61" s="291">
        <f t="shared" si="22"/>
        <v>1027.7239999999999</v>
      </c>
    </row>
    <row r="62" spans="1:9" ht="51">
      <c r="A62" s="35">
        <v>52</v>
      </c>
      <c r="B62" s="317" t="s">
        <v>343</v>
      </c>
      <c r="C62" s="19">
        <v>807</v>
      </c>
      <c r="D62" s="26" t="s">
        <v>352</v>
      </c>
      <c r="E62" s="158" t="s">
        <v>67</v>
      </c>
      <c r="F62" s="15"/>
      <c r="G62" s="292">
        <f>G63</f>
        <v>954.14</v>
      </c>
      <c r="H62" s="292">
        <f t="shared" ref="H62:I62" si="23">H63</f>
        <v>954.14</v>
      </c>
      <c r="I62" s="292">
        <f t="shared" si="23"/>
        <v>954.14</v>
      </c>
    </row>
    <row r="63" spans="1:9" ht="25.5">
      <c r="A63" s="35">
        <v>53</v>
      </c>
      <c r="B63" s="17" t="s">
        <v>73</v>
      </c>
      <c r="C63" s="19">
        <v>807</v>
      </c>
      <c r="D63" s="26" t="s">
        <v>352</v>
      </c>
      <c r="E63" s="158" t="s">
        <v>64</v>
      </c>
      <c r="F63" s="15"/>
      <c r="G63" s="293">
        <v>954.14</v>
      </c>
      <c r="H63" s="293">
        <v>954.14</v>
      </c>
      <c r="I63" s="293">
        <v>954.14</v>
      </c>
    </row>
    <row r="64" spans="1:9">
      <c r="A64" s="35">
        <v>54</v>
      </c>
      <c r="B64" s="19" t="s">
        <v>54</v>
      </c>
      <c r="C64" s="19">
        <v>807</v>
      </c>
      <c r="D64" s="26" t="s">
        <v>352</v>
      </c>
      <c r="E64" s="159" t="s">
        <v>64</v>
      </c>
      <c r="F64" s="27" t="s">
        <v>151</v>
      </c>
      <c r="G64" s="296">
        <f>G65</f>
        <v>954.14</v>
      </c>
      <c r="H64" s="296">
        <f>H63</f>
        <v>954.14</v>
      </c>
      <c r="I64" s="296">
        <f>I63</f>
        <v>954.14</v>
      </c>
    </row>
    <row r="65" spans="1:9">
      <c r="A65" s="35">
        <v>55</v>
      </c>
      <c r="B65" s="316" t="s">
        <v>79</v>
      </c>
      <c r="C65" s="19">
        <v>807</v>
      </c>
      <c r="D65" s="26" t="s">
        <v>352</v>
      </c>
      <c r="E65" s="159" t="s">
        <v>64</v>
      </c>
      <c r="F65" s="27" t="s">
        <v>156</v>
      </c>
      <c r="G65" s="293">
        <f>G63</f>
        <v>954.14</v>
      </c>
      <c r="H65" s="293">
        <f t="shared" ref="H65:I65" si="24">H63</f>
        <v>954.14</v>
      </c>
      <c r="I65" s="293">
        <f t="shared" si="24"/>
        <v>954.14</v>
      </c>
    </row>
    <row r="66" spans="1:9" ht="25.5">
      <c r="A66" s="35">
        <v>56</v>
      </c>
      <c r="B66" s="17" t="s">
        <v>167</v>
      </c>
      <c r="C66" s="19">
        <v>807</v>
      </c>
      <c r="D66" s="26" t="s">
        <v>352</v>
      </c>
      <c r="E66" s="158" t="s">
        <v>68</v>
      </c>
      <c r="F66" s="15"/>
      <c r="G66" s="293">
        <f>G67</f>
        <v>73.584000000000003</v>
      </c>
      <c r="H66" s="293">
        <f>H67</f>
        <v>73.584000000000003</v>
      </c>
      <c r="I66" s="293">
        <f>I67</f>
        <v>73.584000000000003</v>
      </c>
    </row>
    <row r="67" spans="1:9" ht="25.5">
      <c r="A67" s="35">
        <v>57</v>
      </c>
      <c r="B67" s="17" t="s">
        <v>2</v>
      </c>
      <c r="C67" s="19">
        <v>807</v>
      </c>
      <c r="D67" s="26" t="s">
        <v>352</v>
      </c>
      <c r="E67" s="158" t="s">
        <v>61</v>
      </c>
      <c r="F67" s="15"/>
      <c r="G67" s="293">
        <f>G68</f>
        <v>73.584000000000003</v>
      </c>
      <c r="H67" s="293">
        <f t="shared" ref="H67:I67" si="25">H68</f>
        <v>73.584000000000003</v>
      </c>
      <c r="I67" s="293">
        <f t="shared" si="25"/>
        <v>73.584000000000003</v>
      </c>
    </row>
    <row r="68" spans="1:9">
      <c r="A68" s="35">
        <v>58</v>
      </c>
      <c r="B68" s="19" t="s">
        <v>54</v>
      </c>
      <c r="C68" s="19">
        <v>807</v>
      </c>
      <c r="D68" s="26" t="s">
        <v>352</v>
      </c>
      <c r="E68" s="158" t="s">
        <v>61</v>
      </c>
      <c r="F68" s="15" t="s">
        <v>151</v>
      </c>
      <c r="G68" s="293">
        <v>73.584000000000003</v>
      </c>
      <c r="H68" s="293">
        <v>73.584000000000003</v>
      </c>
      <c r="I68" s="293">
        <v>73.584000000000003</v>
      </c>
    </row>
    <row r="69" spans="1:9" ht="23.25" customHeight="1">
      <c r="A69" s="35">
        <v>59</v>
      </c>
      <c r="B69" s="316" t="s">
        <v>79</v>
      </c>
      <c r="C69" s="19">
        <v>807</v>
      </c>
      <c r="D69" s="26" t="s">
        <v>352</v>
      </c>
      <c r="E69" s="158" t="s">
        <v>61</v>
      </c>
      <c r="F69" s="15" t="s">
        <v>156</v>
      </c>
      <c r="G69" s="293">
        <f>G68</f>
        <v>73.584000000000003</v>
      </c>
      <c r="H69" s="293">
        <f>H68</f>
        <v>73.584000000000003</v>
      </c>
      <c r="I69" s="293">
        <f>I68</f>
        <v>73.584000000000003</v>
      </c>
    </row>
    <row r="70" spans="1:9" ht="34.5" customHeight="1">
      <c r="A70" s="35">
        <v>60</v>
      </c>
      <c r="B70" s="33" t="s">
        <v>36</v>
      </c>
      <c r="C70" s="19">
        <v>807</v>
      </c>
      <c r="D70" s="209" t="s">
        <v>212</v>
      </c>
      <c r="E70" s="158"/>
      <c r="F70" s="15"/>
      <c r="G70" s="293">
        <f>G71</f>
        <v>145.76599999999999</v>
      </c>
      <c r="H70" s="293">
        <f t="shared" ref="H70:I73" si="26">H71</f>
        <v>145.76599999999999</v>
      </c>
      <c r="I70" s="293">
        <f t="shared" si="26"/>
        <v>145.76599999999999</v>
      </c>
    </row>
    <row r="71" spans="1:9">
      <c r="A71" s="35">
        <v>61</v>
      </c>
      <c r="B71" s="17" t="s">
        <v>253</v>
      </c>
      <c r="C71" s="19">
        <v>807</v>
      </c>
      <c r="D71" s="209" t="s">
        <v>212</v>
      </c>
      <c r="E71" s="157"/>
      <c r="F71" s="12"/>
      <c r="G71" s="292">
        <f>G72</f>
        <v>145.76599999999999</v>
      </c>
      <c r="H71" s="292">
        <f t="shared" si="26"/>
        <v>145.76599999999999</v>
      </c>
      <c r="I71" s="292">
        <f t="shared" si="26"/>
        <v>145.76599999999999</v>
      </c>
    </row>
    <row r="72" spans="1:9" s="32" customFormat="1" ht="57" customHeight="1">
      <c r="A72" s="35">
        <v>62</v>
      </c>
      <c r="B72" s="18" t="s">
        <v>237</v>
      </c>
      <c r="C72" s="19">
        <v>807</v>
      </c>
      <c r="D72" s="209" t="s">
        <v>232</v>
      </c>
      <c r="E72" s="157"/>
      <c r="F72" s="12"/>
      <c r="G72" s="292">
        <f>G73</f>
        <v>145.76599999999999</v>
      </c>
      <c r="H72" s="292">
        <f t="shared" si="26"/>
        <v>145.76599999999999</v>
      </c>
      <c r="I72" s="292">
        <f t="shared" si="26"/>
        <v>145.76599999999999</v>
      </c>
    </row>
    <row r="73" spans="1:9">
      <c r="A73" s="35">
        <v>63</v>
      </c>
      <c r="B73" s="18" t="s">
        <v>55</v>
      </c>
      <c r="C73" s="19">
        <v>807</v>
      </c>
      <c r="D73" s="209" t="s">
        <v>232</v>
      </c>
      <c r="E73" s="157" t="s">
        <v>80</v>
      </c>
      <c r="F73" s="12"/>
      <c r="G73" s="292">
        <f>G74</f>
        <v>145.76599999999999</v>
      </c>
      <c r="H73" s="292">
        <f t="shared" si="26"/>
        <v>145.76599999999999</v>
      </c>
      <c r="I73" s="292">
        <f t="shared" si="26"/>
        <v>145.76599999999999</v>
      </c>
    </row>
    <row r="74" spans="1:9">
      <c r="A74" s="35">
        <v>64</v>
      </c>
      <c r="B74" s="18" t="s">
        <v>60</v>
      </c>
      <c r="C74" s="19">
        <v>807</v>
      </c>
      <c r="D74" s="209" t="s">
        <v>232</v>
      </c>
      <c r="E74" s="157" t="s">
        <v>62</v>
      </c>
      <c r="F74" s="12"/>
      <c r="G74" s="292">
        <f>13.575+132.191</f>
        <v>145.76599999999999</v>
      </c>
      <c r="H74" s="292">
        <f t="shared" ref="H74:I74" si="27">13.575+132.191</f>
        <v>145.76599999999999</v>
      </c>
      <c r="I74" s="292">
        <f t="shared" si="27"/>
        <v>145.76599999999999</v>
      </c>
    </row>
    <row r="75" spans="1:9">
      <c r="A75" s="35">
        <v>65</v>
      </c>
      <c r="B75" s="19" t="s">
        <v>54</v>
      </c>
      <c r="C75" s="19">
        <v>807</v>
      </c>
      <c r="D75" s="209" t="s">
        <v>232</v>
      </c>
      <c r="E75" s="157" t="s">
        <v>62</v>
      </c>
      <c r="F75" s="12" t="s">
        <v>151</v>
      </c>
      <c r="G75" s="292">
        <f t="shared" ref="G75:I76" si="28">G74</f>
        <v>145.76599999999999</v>
      </c>
      <c r="H75" s="292">
        <f t="shared" si="28"/>
        <v>145.76599999999999</v>
      </c>
      <c r="I75" s="292">
        <f t="shared" si="28"/>
        <v>145.76599999999999</v>
      </c>
    </row>
    <row r="76" spans="1:9" ht="38.25">
      <c r="A76" s="35">
        <v>66</v>
      </c>
      <c r="B76" s="19" t="s">
        <v>36</v>
      </c>
      <c r="C76" s="19">
        <v>807</v>
      </c>
      <c r="D76" s="209" t="s">
        <v>232</v>
      </c>
      <c r="E76" s="157" t="s">
        <v>62</v>
      </c>
      <c r="F76" s="12" t="s">
        <v>154</v>
      </c>
      <c r="G76" s="292">
        <f>G75</f>
        <v>145.76599999999999</v>
      </c>
      <c r="H76" s="292">
        <f t="shared" si="28"/>
        <v>145.76599999999999</v>
      </c>
      <c r="I76" s="292">
        <f t="shared" si="28"/>
        <v>145.76599999999999</v>
      </c>
    </row>
    <row r="77" spans="1:9">
      <c r="A77" s="35">
        <v>67</v>
      </c>
      <c r="B77" s="21" t="s">
        <v>0</v>
      </c>
      <c r="C77" s="19">
        <v>807</v>
      </c>
      <c r="D77" s="26" t="s">
        <v>214</v>
      </c>
      <c r="E77" s="187"/>
      <c r="F77" s="15"/>
      <c r="G77" s="293">
        <f>G78</f>
        <v>19.027000000000001</v>
      </c>
      <c r="H77" s="293">
        <f t="shared" ref="H77:I81" si="29">H78</f>
        <v>19.59</v>
      </c>
      <c r="I77" s="293">
        <f t="shared" si="29"/>
        <v>19.948</v>
      </c>
    </row>
    <row r="78" spans="1:9" ht="25.5">
      <c r="A78" s="35">
        <v>68</v>
      </c>
      <c r="B78" s="18" t="s">
        <v>9</v>
      </c>
      <c r="C78" s="19">
        <v>807</v>
      </c>
      <c r="D78" s="209" t="s">
        <v>215</v>
      </c>
      <c r="E78" s="187"/>
      <c r="F78" s="15"/>
      <c r="G78" s="293">
        <f>G79</f>
        <v>19.027000000000001</v>
      </c>
      <c r="H78" s="293">
        <f t="shared" si="29"/>
        <v>19.59</v>
      </c>
      <c r="I78" s="293">
        <f t="shared" si="29"/>
        <v>19.948</v>
      </c>
    </row>
    <row r="79" spans="1:9">
      <c r="A79" s="35">
        <v>69</v>
      </c>
      <c r="B79" s="17" t="s">
        <v>76</v>
      </c>
      <c r="C79" s="19">
        <v>807</v>
      </c>
      <c r="D79" s="209" t="s">
        <v>215</v>
      </c>
      <c r="E79" s="188">
        <v>800</v>
      </c>
      <c r="F79" s="12"/>
      <c r="G79" s="293">
        <f>G80</f>
        <v>19.027000000000001</v>
      </c>
      <c r="H79" s="293">
        <f t="shared" si="29"/>
        <v>19.59</v>
      </c>
      <c r="I79" s="293">
        <f t="shared" si="29"/>
        <v>19.948</v>
      </c>
    </row>
    <row r="80" spans="1:9">
      <c r="A80" s="35">
        <v>70</v>
      </c>
      <c r="B80" s="21" t="s">
        <v>95</v>
      </c>
      <c r="C80" s="19">
        <v>807</v>
      </c>
      <c r="D80" s="209" t="s">
        <v>215</v>
      </c>
      <c r="E80" s="187">
        <v>870</v>
      </c>
      <c r="F80" s="15"/>
      <c r="G80" s="293">
        <f>G81</f>
        <v>19.027000000000001</v>
      </c>
      <c r="H80" s="293">
        <f t="shared" si="29"/>
        <v>19.59</v>
      </c>
      <c r="I80" s="293">
        <f t="shared" si="29"/>
        <v>19.948</v>
      </c>
    </row>
    <row r="81" spans="1:9">
      <c r="A81" s="35">
        <v>71</v>
      </c>
      <c r="B81" s="19" t="s">
        <v>54</v>
      </c>
      <c r="C81" s="19">
        <v>807</v>
      </c>
      <c r="D81" s="209" t="s">
        <v>215</v>
      </c>
      <c r="E81" s="187">
        <v>870</v>
      </c>
      <c r="F81" s="15" t="s">
        <v>151</v>
      </c>
      <c r="G81" s="293">
        <f>G82</f>
        <v>19.027000000000001</v>
      </c>
      <c r="H81" s="293">
        <f t="shared" si="29"/>
        <v>19.59</v>
      </c>
      <c r="I81" s="293">
        <f t="shared" si="29"/>
        <v>19.948</v>
      </c>
    </row>
    <row r="82" spans="1:9" s="32" customFormat="1">
      <c r="A82" s="35">
        <v>72</v>
      </c>
      <c r="B82" s="17" t="s">
        <v>38</v>
      </c>
      <c r="C82" s="19">
        <v>807</v>
      </c>
      <c r="D82" s="209" t="s">
        <v>215</v>
      </c>
      <c r="E82" s="187">
        <v>870</v>
      </c>
      <c r="F82" s="15" t="s">
        <v>155</v>
      </c>
      <c r="G82" s="292">
        <v>19.027000000000001</v>
      </c>
      <c r="H82" s="292">
        <v>19.59</v>
      </c>
      <c r="I82" s="292">
        <v>19.948</v>
      </c>
    </row>
    <row r="83" spans="1:9" ht="27" customHeight="1">
      <c r="A83" s="35">
        <v>73</v>
      </c>
      <c r="B83" s="23" t="s">
        <v>252</v>
      </c>
      <c r="C83" s="19">
        <v>807</v>
      </c>
      <c r="D83" s="210" t="s">
        <v>216</v>
      </c>
      <c r="E83" s="158"/>
      <c r="F83" s="22"/>
      <c r="G83" s="292">
        <f>G84+G89</f>
        <v>118.2</v>
      </c>
      <c r="H83" s="292">
        <f>H84+H89</f>
        <v>119.2</v>
      </c>
      <c r="I83" s="292">
        <f>I84+I89</f>
        <v>122.5</v>
      </c>
    </row>
    <row r="84" spans="1:9" ht="45" customHeight="1">
      <c r="A84" s="35">
        <v>74</v>
      </c>
      <c r="B84" s="215" t="s">
        <v>297</v>
      </c>
      <c r="C84" s="19">
        <v>807</v>
      </c>
      <c r="D84" s="210" t="s">
        <v>217</v>
      </c>
      <c r="E84" s="161"/>
      <c r="F84" s="22"/>
      <c r="G84" s="292">
        <f>G85</f>
        <v>1.5</v>
      </c>
      <c r="H84" s="292">
        <f t="shared" ref="H84:I86" si="30">H85</f>
        <v>1.5</v>
      </c>
      <c r="I84" s="292">
        <f t="shared" si="30"/>
        <v>1.5</v>
      </c>
    </row>
    <row r="85" spans="1:9" ht="25.5">
      <c r="A85" s="35">
        <v>75</v>
      </c>
      <c r="B85" s="17" t="s">
        <v>167</v>
      </c>
      <c r="C85" s="19">
        <v>807</v>
      </c>
      <c r="D85" s="210" t="s">
        <v>217</v>
      </c>
      <c r="E85" s="162" t="s">
        <v>68</v>
      </c>
      <c r="F85" s="22"/>
      <c r="G85" s="292">
        <f>G86</f>
        <v>1.5</v>
      </c>
      <c r="H85" s="292">
        <f t="shared" si="30"/>
        <v>1.5</v>
      </c>
      <c r="I85" s="292">
        <f t="shared" si="30"/>
        <v>1.5</v>
      </c>
    </row>
    <row r="86" spans="1:9" ht="25.5">
      <c r="A86" s="35">
        <v>76</v>
      </c>
      <c r="B86" s="17" t="s">
        <v>2</v>
      </c>
      <c r="C86" s="19">
        <v>807</v>
      </c>
      <c r="D86" s="210" t="s">
        <v>217</v>
      </c>
      <c r="E86" s="163" t="s">
        <v>61</v>
      </c>
      <c r="F86" s="24"/>
      <c r="G86" s="292">
        <f>G87</f>
        <v>1.5</v>
      </c>
      <c r="H86" s="292">
        <f t="shared" si="30"/>
        <v>1.5</v>
      </c>
      <c r="I86" s="292">
        <f t="shared" si="30"/>
        <v>1.5</v>
      </c>
    </row>
    <row r="87" spans="1:9">
      <c r="A87" s="35">
        <v>77</v>
      </c>
      <c r="B87" s="19" t="s">
        <v>54</v>
      </c>
      <c r="C87" s="19">
        <v>807</v>
      </c>
      <c r="D87" s="210" t="s">
        <v>217</v>
      </c>
      <c r="E87" s="163" t="s">
        <v>61</v>
      </c>
      <c r="F87" s="24" t="s">
        <v>151</v>
      </c>
      <c r="G87" s="292">
        <f>G88</f>
        <v>1.5</v>
      </c>
      <c r="H87" s="292">
        <f>H88</f>
        <v>1.5</v>
      </c>
      <c r="I87" s="292">
        <f>I88</f>
        <v>1.5</v>
      </c>
    </row>
    <row r="88" spans="1:9">
      <c r="A88" s="35">
        <v>78</v>
      </c>
      <c r="B88" s="34" t="s">
        <v>79</v>
      </c>
      <c r="C88" s="19">
        <v>807</v>
      </c>
      <c r="D88" s="210" t="s">
        <v>217</v>
      </c>
      <c r="E88" s="163" t="s">
        <v>61</v>
      </c>
      <c r="F88" s="15" t="s">
        <v>156</v>
      </c>
      <c r="G88" s="292">
        <v>1.5</v>
      </c>
      <c r="H88" s="292">
        <v>1.5</v>
      </c>
      <c r="I88" s="297">
        <v>1.5</v>
      </c>
    </row>
    <row r="89" spans="1:9" ht="38.25">
      <c r="A89" s="35">
        <v>79</v>
      </c>
      <c r="B89" s="17" t="s">
        <v>298</v>
      </c>
      <c r="C89" s="19">
        <v>807</v>
      </c>
      <c r="D89" s="26" t="s">
        <v>218</v>
      </c>
      <c r="E89" s="164"/>
      <c r="F89" s="15"/>
      <c r="G89" s="292">
        <f>G94+G90</f>
        <v>116.7</v>
      </c>
      <c r="H89" s="292">
        <f t="shared" ref="H89:I89" si="31">H94+H90</f>
        <v>117.7</v>
      </c>
      <c r="I89" s="292">
        <f t="shared" si="31"/>
        <v>121</v>
      </c>
    </row>
    <row r="90" spans="1:9" ht="51">
      <c r="A90" s="35">
        <v>80</v>
      </c>
      <c r="B90" s="17" t="s">
        <v>293</v>
      </c>
      <c r="C90" s="19">
        <v>807</v>
      </c>
      <c r="D90" s="26" t="s">
        <v>218</v>
      </c>
      <c r="E90" s="158" t="s">
        <v>67</v>
      </c>
      <c r="F90" s="15"/>
      <c r="G90" s="292">
        <f>G91</f>
        <v>68.658000000000001</v>
      </c>
      <c r="H90" s="292">
        <f t="shared" ref="H90:I90" si="32">H91</f>
        <v>68.658000000000001</v>
      </c>
      <c r="I90" s="292">
        <f t="shared" si="32"/>
        <v>68.658000000000001</v>
      </c>
    </row>
    <row r="91" spans="1:9" ht="25.5">
      <c r="A91" s="35">
        <v>81</v>
      </c>
      <c r="B91" s="17" t="s">
        <v>73</v>
      </c>
      <c r="C91" s="19">
        <v>807</v>
      </c>
      <c r="D91" s="26" t="s">
        <v>218</v>
      </c>
      <c r="E91" s="158" t="s">
        <v>64</v>
      </c>
      <c r="F91" s="15"/>
      <c r="G91" s="292">
        <f>G92</f>
        <v>68.658000000000001</v>
      </c>
      <c r="H91" s="292">
        <f t="shared" ref="H91:I92" si="33">H92</f>
        <v>68.658000000000001</v>
      </c>
      <c r="I91" s="292">
        <f t="shared" si="33"/>
        <v>68.658000000000001</v>
      </c>
    </row>
    <row r="92" spans="1:9">
      <c r="A92" s="35">
        <v>82</v>
      </c>
      <c r="B92" s="17" t="s">
        <v>84</v>
      </c>
      <c r="C92" s="19">
        <v>807</v>
      </c>
      <c r="D92" s="26" t="s">
        <v>218</v>
      </c>
      <c r="E92" s="158" t="s">
        <v>64</v>
      </c>
      <c r="F92" s="15" t="s">
        <v>157</v>
      </c>
      <c r="G92" s="292">
        <f>G93</f>
        <v>68.658000000000001</v>
      </c>
      <c r="H92" s="292">
        <f t="shared" si="33"/>
        <v>68.658000000000001</v>
      </c>
      <c r="I92" s="292">
        <f t="shared" si="33"/>
        <v>68.658000000000001</v>
      </c>
    </row>
    <row r="93" spans="1:9">
      <c r="A93" s="35">
        <v>83</v>
      </c>
      <c r="B93" s="17" t="s">
        <v>85</v>
      </c>
      <c r="C93" s="19">
        <v>807</v>
      </c>
      <c r="D93" s="26" t="s">
        <v>218</v>
      </c>
      <c r="E93" s="158" t="s">
        <v>64</v>
      </c>
      <c r="F93" s="15" t="s">
        <v>158</v>
      </c>
      <c r="G93" s="292">
        <v>68.658000000000001</v>
      </c>
      <c r="H93" s="292">
        <v>68.658000000000001</v>
      </c>
      <c r="I93" s="292">
        <v>68.658000000000001</v>
      </c>
    </row>
    <row r="94" spans="1:9" ht="34.5" customHeight="1">
      <c r="A94" s="35">
        <v>84</v>
      </c>
      <c r="B94" s="211" t="s">
        <v>165</v>
      </c>
      <c r="C94" s="19">
        <v>807</v>
      </c>
      <c r="D94" s="26" t="s">
        <v>218</v>
      </c>
      <c r="E94" s="158" t="s">
        <v>68</v>
      </c>
      <c r="F94" s="15"/>
      <c r="G94" s="292">
        <f>G95</f>
        <v>48.042000000000002</v>
      </c>
      <c r="H94" s="292">
        <f t="shared" ref="H94:I96" si="34">H95</f>
        <v>49.042000000000002</v>
      </c>
      <c r="I94" s="292">
        <f t="shared" si="34"/>
        <v>52.341999999999999</v>
      </c>
    </row>
    <row r="95" spans="1:9" ht="25.5">
      <c r="A95" s="35">
        <v>85</v>
      </c>
      <c r="B95" s="17" t="s">
        <v>2</v>
      </c>
      <c r="C95" s="19">
        <v>807</v>
      </c>
      <c r="D95" s="26" t="s">
        <v>218</v>
      </c>
      <c r="E95" s="158" t="s">
        <v>61</v>
      </c>
      <c r="F95" s="15"/>
      <c r="G95" s="292">
        <f>G96</f>
        <v>48.042000000000002</v>
      </c>
      <c r="H95" s="292">
        <f t="shared" si="34"/>
        <v>49.042000000000002</v>
      </c>
      <c r="I95" s="292">
        <f t="shared" si="34"/>
        <v>52.341999999999999</v>
      </c>
    </row>
    <row r="96" spans="1:9">
      <c r="A96" s="35">
        <v>86</v>
      </c>
      <c r="B96" s="17" t="s">
        <v>84</v>
      </c>
      <c r="C96" s="19">
        <v>807</v>
      </c>
      <c r="D96" s="26" t="s">
        <v>218</v>
      </c>
      <c r="E96" s="158" t="s">
        <v>61</v>
      </c>
      <c r="F96" s="15" t="s">
        <v>157</v>
      </c>
      <c r="G96" s="292">
        <f>G97</f>
        <v>48.042000000000002</v>
      </c>
      <c r="H96" s="292">
        <f t="shared" si="34"/>
        <v>49.042000000000002</v>
      </c>
      <c r="I96" s="292">
        <f t="shared" si="34"/>
        <v>52.341999999999999</v>
      </c>
    </row>
    <row r="97" spans="1:9">
      <c r="A97" s="35">
        <v>87</v>
      </c>
      <c r="B97" s="17" t="s">
        <v>85</v>
      </c>
      <c r="C97" s="19">
        <v>807</v>
      </c>
      <c r="D97" s="26" t="s">
        <v>218</v>
      </c>
      <c r="E97" s="158" t="s">
        <v>61</v>
      </c>
      <c r="F97" s="15" t="s">
        <v>158</v>
      </c>
      <c r="G97" s="292">
        <v>48.042000000000002</v>
      </c>
      <c r="H97" s="292">
        <v>49.042000000000002</v>
      </c>
      <c r="I97" s="298">
        <v>52.341999999999999</v>
      </c>
    </row>
    <row r="98" spans="1:9" ht="29.25" customHeight="1">
      <c r="A98" s="35">
        <v>88</v>
      </c>
      <c r="B98" s="18" t="s">
        <v>66</v>
      </c>
      <c r="C98" s="19">
        <v>807</v>
      </c>
      <c r="D98" s="209" t="s">
        <v>205</v>
      </c>
      <c r="E98" s="158"/>
      <c r="F98" s="15"/>
      <c r="G98" s="292">
        <f>G99</f>
        <v>2</v>
      </c>
      <c r="H98" s="292">
        <f t="shared" ref="H98:I100" si="35">H99</f>
        <v>0</v>
      </c>
      <c r="I98" s="292">
        <f t="shared" si="35"/>
        <v>0</v>
      </c>
    </row>
    <row r="99" spans="1:9">
      <c r="A99" s="35">
        <v>89</v>
      </c>
      <c r="B99" s="17" t="s">
        <v>234</v>
      </c>
      <c r="C99" s="19">
        <v>807</v>
      </c>
      <c r="D99" s="209" t="s">
        <v>213</v>
      </c>
      <c r="E99" s="157"/>
      <c r="F99" s="12"/>
      <c r="G99" s="292">
        <f>G100</f>
        <v>2</v>
      </c>
      <c r="H99" s="292">
        <f t="shared" si="35"/>
        <v>0</v>
      </c>
      <c r="I99" s="292">
        <f t="shared" si="35"/>
        <v>0</v>
      </c>
    </row>
    <row r="100" spans="1:9" s="32" customFormat="1" ht="30" customHeight="1">
      <c r="A100" s="35">
        <v>90</v>
      </c>
      <c r="B100" s="216" t="s">
        <v>245</v>
      </c>
      <c r="C100" s="19">
        <v>807</v>
      </c>
      <c r="D100" s="209" t="s">
        <v>230</v>
      </c>
      <c r="E100" s="157"/>
      <c r="F100" s="12"/>
      <c r="G100" s="292">
        <f>G101</f>
        <v>2</v>
      </c>
      <c r="H100" s="292">
        <f t="shared" si="35"/>
        <v>0</v>
      </c>
      <c r="I100" s="292">
        <f t="shared" si="35"/>
        <v>0</v>
      </c>
    </row>
    <row r="101" spans="1:9" ht="25.5">
      <c r="A101" s="35">
        <v>91</v>
      </c>
      <c r="B101" s="19" t="s">
        <v>167</v>
      </c>
      <c r="C101" s="19">
        <v>807</v>
      </c>
      <c r="D101" s="209" t="s">
        <v>230</v>
      </c>
      <c r="E101" s="157" t="s">
        <v>68</v>
      </c>
      <c r="F101" s="12"/>
      <c r="G101" s="292">
        <v>2</v>
      </c>
      <c r="H101" s="292">
        <v>0</v>
      </c>
      <c r="I101" s="292">
        <v>0</v>
      </c>
    </row>
    <row r="102" spans="1:9" ht="25.5">
      <c r="A102" s="35">
        <v>92</v>
      </c>
      <c r="B102" s="19" t="s">
        <v>166</v>
      </c>
      <c r="C102" s="19">
        <v>807</v>
      </c>
      <c r="D102" s="209" t="s">
        <v>230</v>
      </c>
      <c r="E102" s="157" t="s">
        <v>61</v>
      </c>
      <c r="F102" s="12"/>
      <c r="G102" s="292">
        <f>G101</f>
        <v>2</v>
      </c>
      <c r="H102" s="292">
        <v>0</v>
      </c>
      <c r="I102" s="292">
        <v>0</v>
      </c>
    </row>
    <row r="103" spans="1:9">
      <c r="A103" s="35">
        <v>93</v>
      </c>
      <c r="B103" s="18" t="s">
        <v>58</v>
      </c>
      <c r="C103" s="19">
        <v>807</v>
      </c>
      <c r="D103" s="209" t="s">
        <v>230</v>
      </c>
      <c r="E103" s="157" t="s">
        <v>61</v>
      </c>
      <c r="F103" s="12" t="s">
        <v>145</v>
      </c>
      <c r="G103" s="292">
        <f>G102</f>
        <v>2</v>
      </c>
      <c r="H103" s="292">
        <v>0</v>
      </c>
      <c r="I103" s="292">
        <v>0</v>
      </c>
    </row>
    <row r="104" spans="1:9" ht="25.5">
      <c r="A104" s="35">
        <v>94</v>
      </c>
      <c r="B104" s="19" t="s">
        <v>39</v>
      </c>
      <c r="C104" s="19">
        <v>807</v>
      </c>
      <c r="D104" s="209" t="s">
        <v>230</v>
      </c>
      <c r="E104" s="157" t="s">
        <v>61</v>
      </c>
      <c r="F104" s="12" t="s">
        <v>146</v>
      </c>
      <c r="G104" s="292">
        <f>G103</f>
        <v>2</v>
      </c>
      <c r="H104" s="292">
        <v>0</v>
      </c>
      <c r="I104" s="292">
        <v>0</v>
      </c>
    </row>
    <row r="105" spans="1:9" ht="29.25" customHeight="1">
      <c r="A105" s="35">
        <v>95</v>
      </c>
      <c r="B105" s="18" t="s">
        <v>66</v>
      </c>
      <c r="C105" s="19">
        <v>807</v>
      </c>
      <c r="D105" s="209" t="s">
        <v>205</v>
      </c>
      <c r="E105" s="158"/>
      <c r="F105" s="15"/>
      <c r="G105" s="292">
        <f>G106</f>
        <v>1334.498</v>
      </c>
      <c r="H105" s="292">
        <f t="shared" ref="H105:I108" si="36">H106</f>
        <v>1334.498</v>
      </c>
      <c r="I105" s="292">
        <f t="shared" si="36"/>
        <v>1334.498</v>
      </c>
    </row>
    <row r="106" spans="1:9">
      <c r="A106" s="35">
        <v>96</v>
      </c>
      <c r="B106" s="17" t="s">
        <v>234</v>
      </c>
      <c r="C106" s="19">
        <v>807</v>
      </c>
      <c r="D106" s="209" t="s">
        <v>350</v>
      </c>
      <c r="E106" s="157"/>
      <c r="F106" s="12"/>
      <c r="G106" s="292">
        <f>G107</f>
        <v>1334.498</v>
      </c>
      <c r="H106" s="292">
        <f t="shared" si="36"/>
        <v>1334.498</v>
      </c>
      <c r="I106" s="292">
        <f t="shared" si="36"/>
        <v>1334.498</v>
      </c>
    </row>
    <row r="107" spans="1:9" s="32" customFormat="1" ht="56.25" customHeight="1">
      <c r="A107" s="35">
        <v>97</v>
      </c>
      <c r="B107" s="13" t="s">
        <v>349</v>
      </c>
      <c r="C107" s="19">
        <v>807</v>
      </c>
      <c r="D107" s="209" t="s">
        <v>351</v>
      </c>
      <c r="E107" s="157"/>
      <c r="F107" s="12"/>
      <c r="G107" s="292">
        <f>G108</f>
        <v>1334.498</v>
      </c>
      <c r="H107" s="292">
        <f t="shared" si="36"/>
        <v>1334.498</v>
      </c>
      <c r="I107" s="292">
        <f t="shared" si="36"/>
        <v>1334.498</v>
      </c>
    </row>
    <row r="108" spans="1:9">
      <c r="A108" s="35">
        <v>98</v>
      </c>
      <c r="B108" s="18" t="s">
        <v>55</v>
      </c>
      <c r="C108" s="19">
        <v>807</v>
      </c>
      <c r="D108" s="209" t="s">
        <v>351</v>
      </c>
      <c r="E108" s="157" t="s">
        <v>80</v>
      </c>
      <c r="F108" s="12"/>
      <c r="G108" s="292">
        <f>G109</f>
        <v>1334.498</v>
      </c>
      <c r="H108" s="292">
        <f t="shared" si="36"/>
        <v>1334.498</v>
      </c>
      <c r="I108" s="292">
        <f t="shared" si="36"/>
        <v>1334.498</v>
      </c>
    </row>
    <row r="109" spans="1:9">
      <c r="A109" s="35">
        <v>99</v>
      </c>
      <c r="B109" s="18" t="s">
        <v>60</v>
      </c>
      <c r="C109" s="19">
        <v>807</v>
      </c>
      <c r="D109" s="209" t="s">
        <v>351</v>
      </c>
      <c r="E109" s="157" t="s">
        <v>62</v>
      </c>
      <c r="F109" s="12"/>
      <c r="G109" s="292">
        <v>1334.498</v>
      </c>
      <c r="H109" s="292">
        <v>1334.498</v>
      </c>
      <c r="I109" s="292">
        <v>1334.498</v>
      </c>
    </row>
    <row r="110" spans="1:9">
      <c r="A110" s="35">
        <v>100</v>
      </c>
      <c r="B110" s="31" t="s">
        <v>5</v>
      </c>
      <c r="C110" s="25"/>
      <c r="D110" s="26"/>
      <c r="E110" s="158"/>
      <c r="F110" s="189"/>
      <c r="G110" s="292"/>
      <c r="H110" s="301">
        <v>230.06</v>
      </c>
      <c r="I110" s="301">
        <v>451.16800000000001</v>
      </c>
    </row>
    <row r="111" spans="1:9">
      <c r="A111" s="35"/>
      <c r="B111" s="25" t="s">
        <v>6</v>
      </c>
      <c r="C111" s="25"/>
      <c r="D111" s="26"/>
      <c r="E111" s="158"/>
      <c r="F111" s="26"/>
      <c r="G111" s="291">
        <f>G10+G41+G110</f>
        <v>9313.3160000000007</v>
      </c>
      <c r="H111" s="291">
        <f>H10+H41+H110</f>
        <v>9321.5819999999985</v>
      </c>
      <c r="I111" s="291">
        <f>I10+I41+I110</f>
        <v>9145.853000000001</v>
      </c>
    </row>
  </sheetData>
  <mergeCells count="4">
    <mergeCell ref="A2:G2"/>
    <mergeCell ref="C3:H3"/>
    <mergeCell ref="A4:H4"/>
    <mergeCell ref="A5:H5"/>
  </mergeCells>
  <phoneticPr fontId="5" type="noConversion"/>
  <pageMargins left="0.7" right="0.7" top="0.75" bottom="0.75" header="0.3" footer="0.3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9"/>
  <sheetViews>
    <sheetView topLeftCell="A4" workbookViewId="0">
      <selection activeCell="J6" sqref="J6"/>
    </sheetView>
  </sheetViews>
  <sheetFormatPr defaultRowHeight="12.75"/>
  <cols>
    <col min="1" max="1" width="43.5703125" style="247" customWidth="1"/>
    <col min="2" max="2" width="13.85546875" style="247" customWidth="1"/>
    <col min="3" max="3" width="12.42578125" style="247" customWidth="1"/>
    <col min="4" max="4" width="12.7109375" style="247" customWidth="1"/>
    <col min="5" max="16384" width="9.140625" style="247"/>
  </cols>
  <sheetData>
    <row r="1" spans="1:4">
      <c r="C1" s="247" t="s">
        <v>241</v>
      </c>
    </row>
    <row r="2" spans="1:4">
      <c r="A2" s="367" t="s">
        <v>256</v>
      </c>
      <c r="B2" s="367"/>
      <c r="C2" s="367"/>
      <c r="D2" s="367"/>
    </row>
    <row r="3" spans="1:4" ht="27" customHeight="1">
      <c r="B3" s="368" t="s">
        <v>258</v>
      </c>
      <c r="C3" s="368"/>
      <c r="D3" s="368"/>
    </row>
    <row r="5" spans="1:4">
      <c r="A5" s="370" t="s">
        <v>379</v>
      </c>
      <c r="B5" s="370"/>
      <c r="C5" s="370"/>
      <c r="D5" s="370"/>
    </row>
    <row r="6" spans="1:4" ht="106.5" customHeight="1">
      <c r="A6" s="370"/>
      <c r="B6" s="370"/>
      <c r="C6" s="370"/>
      <c r="D6" s="370"/>
    </row>
    <row r="9" spans="1:4">
      <c r="A9" s="248"/>
      <c r="B9" s="220"/>
      <c r="C9" s="369" t="s">
        <v>89</v>
      </c>
      <c r="D9" s="369"/>
    </row>
    <row r="10" spans="1:4" s="240" customFormat="1" ht="19.5" customHeight="1">
      <c r="A10" s="377" t="s">
        <v>238</v>
      </c>
      <c r="B10" s="380" t="s">
        <v>239</v>
      </c>
      <c r="C10" s="380"/>
      <c r="D10" s="380"/>
    </row>
    <row r="11" spans="1:4" s="240" customFormat="1">
      <c r="A11" s="378"/>
      <c r="B11" s="381" t="s">
        <v>240</v>
      </c>
      <c r="C11" s="382"/>
      <c r="D11" s="383"/>
    </row>
    <row r="12" spans="1:4" s="240" customFormat="1" ht="21.75" customHeight="1">
      <c r="A12" s="378"/>
      <c r="B12" s="374" t="s">
        <v>54</v>
      </c>
      <c r="C12" s="375"/>
      <c r="D12" s="376"/>
    </row>
    <row r="13" spans="1:4" s="240" customFormat="1">
      <c r="A13" s="379"/>
      <c r="B13" s="243" t="s">
        <v>203</v>
      </c>
      <c r="C13" s="243" t="s">
        <v>254</v>
      </c>
      <c r="D13" s="243" t="s">
        <v>284</v>
      </c>
    </row>
    <row r="14" spans="1:4" s="240" customFormat="1" ht="70.5" customHeight="1">
      <c r="A14" s="239" t="s">
        <v>237</v>
      </c>
      <c r="B14" s="243">
        <f>132.191+13.575</f>
        <v>145.76599999999999</v>
      </c>
      <c r="C14" s="243">
        <f t="shared" ref="C14:D14" si="0">132.191+13.575</f>
        <v>145.76599999999999</v>
      </c>
      <c r="D14" s="243">
        <f t="shared" si="0"/>
        <v>145.76599999999999</v>
      </c>
    </row>
    <row r="15" spans="1:4" s="240" customFormat="1" ht="18.75" customHeight="1">
      <c r="A15" s="239"/>
      <c r="B15" s="371" t="s">
        <v>51</v>
      </c>
      <c r="C15" s="372"/>
      <c r="D15" s="373"/>
    </row>
    <row r="16" spans="1:4" s="240" customFormat="1" ht="17.25" customHeight="1">
      <c r="A16" s="239"/>
      <c r="B16" s="374" t="s">
        <v>292</v>
      </c>
      <c r="C16" s="375"/>
      <c r="D16" s="376"/>
    </row>
    <row r="17" spans="1:4" s="240" customFormat="1" ht="81.75" customHeight="1">
      <c r="A17" s="241" t="s">
        <v>349</v>
      </c>
      <c r="B17" s="242">
        <v>1334.498</v>
      </c>
      <c r="C17" s="242">
        <v>1334.498</v>
      </c>
      <c r="D17" s="242">
        <v>1334.498</v>
      </c>
    </row>
    <row r="18" spans="1:4" s="240" customFormat="1" ht="35.25" customHeight="1">
      <c r="A18" s="244" t="s">
        <v>6</v>
      </c>
      <c r="B18" s="245">
        <f>B14+B17</f>
        <v>1480.2640000000001</v>
      </c>
      <c r="C18" s="245">
        <f t="shared" ref="C18:D18" si="1">C14+C17</f>
        <v>1480.2640000000001</v>
      </c>
      <c r="D18" s="245">
        <f t="shared" si="1"/>
        <v>1480.2640000000001</v>
      </c>
    </row>
    <row r="19" spans="1:4" s="240" customFormat="1">
      <c r="B19" s="246"/>
      <c r="C19" s="246"/>
      <c r="D19" s="246"/>
    </row>
  </sheetData>
  <mergeCells count="10">
    <mergeCell ref="B16:D16"/>
    <mergeCell ref="A10:A13"/>
    <mergeCell ref="B10:D10"/>
    <mergeCell ref="B11:D11"/>
    <mergeCell ref="B12:D12"/>
    <mergeCell ref="A2:D2"/>
    <mergeCell ref="B3:D3"/>
    <mergeCell ref="C9:D9"/>
    <mergeCell ref="A5:D6"/>
    <mergeCell ref="B15:D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'Приложение 1'!Область_печати</vt:lpstr>
      <vt:lpstr>'Приложение 4'!Область_печати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Imba</dc:creator>
  <cp:lastModifiedBy>Бухгалтерия</cp:lastModifiedBy>
  <cp:lastPrinted>2017-11-17T10:23:00Z</cp:lastPrinted>
  <dcterms:created xsi:type="dcterms:W3CDTF">2010-03-12T03:41:40Z</dcterms:created>
  <dcterms:modified xsi:type="dcterms:W3CDTF">2017-11-17T11:18:51Z</dcterms:modified>
</cp:coreProperties>
</file>