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11" windowWidth="10620" windowHeight="831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_xlnm.Print_Area" localSheetId="0">'Приложение 1'!$A$1:$F$22</definedName>
    <definedName name="_xlnm.Print_Area" localSheetId="3">'Приложение 4'!$A$1:$M$54</definedName>
    <definedName name="_xlnm.Print_Area" localSheetId="5">'Приложение 6'!$A$1:$I$170</definedName>
  </definedNames>
  <calcPr fullCalcOnLoad="1"/>
</workbook>
</file>

<file path=xl/sharedStrings.xml><?xml version="1.0" encoding="utf-8"?>
<sst xmlns="http://schemas.openxmlformats.org/spreadsheetml/2006/main" count="1871" uniqueCount="478">
  <si>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</si>
  <si>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</si>
  <si>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</si>
  <si>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</si>
  <si>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Предоставление субсидий бюджетным, автономным учреждениям и иным некомерческим организациям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</si>
  <si>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</si>
  <si>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</si>
  <si>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</si>
  <si>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</si>
  <si>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</si>
  <si>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</si>
  <si>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сельского Совета депутатов </t>
  </si>
  <si>
    <t xml:space="preserve">                                                                 </t>
  </si>
  <si>
    <t xml:space="preserve">            код</t>
  </si>
  <si>
    <t>сумма</t>
  </si>
  <si>
    <t xml:space="preserve">Итого источников внутреннего  финансирования                               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</si>
  <si>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</si>
  <si>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Невыясненные поступления, зачисляемые в бюджеты поселений</t>
  </si>
  <si>
    <t>Муниципальная программа «Улучшение жизнедеятельности населения муниципального образования Недокурский сельсовет».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</si>
  <si>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</si>
  <si>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Подпрограмма "Благоустройство муниципального образования «Недокурский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</si>
  <si>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</si>
  <si>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Муниципальная программа « Развитие физической культуры и спорта в  муниципальном образовании Недокурский сельсовет».</t>
  </si>
  <si>
    <t>Подпрограмма: "Развитие транспортной инфраструктуры муниципального образования Недокурский сельсовет".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</si>
  <si>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 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</si>
  <si>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.</t>
  </si>
  <si>
    <t>Уличное освещение, в рамках подпрограммы "Благоустройство муниципального образования «Недокурский сельсовет» " муниципальной программы «Улучшение жизнедеятельности населения муниципального образования Недокурский сельсовет».</t>
  </si>
  <si>
    <t>Финансовое управление администрации Кежемского района</t>
  </si>
  <si>
    <t>900 1 17 01 050 10 0000 180</t>
  </si>
  <si>
    <t>900 2 08 05 000 10 0000 180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</si>
  <si>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</si>
  <si>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</si>
  <si>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</si>
  <si>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</si>
  <si>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</si>
  <si>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</si>
  <si>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</si>
  <si>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</si>
  <si>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Дотации бюджетам субъектов Российской Федерации и муниципальных образований</t>
  </si>
  <si>
    <t>ИТОГО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</si>
  <si>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</si>
  <si>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</si>
  <si>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</si>
  <si>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</si>
  <si>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</si>
  <si>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</si>
  <si>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</si>
  <si>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</si>
  <si>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</si>
  <si>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</si>
  <si>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</si>
  <si>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</si>
  <si>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</si>
  <si>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</si>
  <si>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</si>
  <si>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</si>
  <si>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</si>
  <si>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</si>
  <si>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</si>
  <si>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610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</si>
  <si>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</si>
  <si>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</si>
  <si>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</si>
  <si>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</si>
  <si>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</si>
  <si>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</si>
  <si>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</si>
  <si>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</si>
  <si>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</si>
  <si>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</si>
  <si>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</si>
  <si>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</si>
  <si>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</si>
  <si>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</si>
  <si>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</si>
  <si>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600</t>
  </si>
  <si>
    <t>Субсидии бюджетным учреждениям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</si>
  <si>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</si>
  <si>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</si>
  <si>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</si>
  <si>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</si>
  <si>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</si>
  <si>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</si>
  <si>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</si>
  <si>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</si>
  <si>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</si>
  <si>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</si>
  <si>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</si>
  <si>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</si>
  <si>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</si>
  <si>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</si>
  <si>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</si>
  <si>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№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</si>
  <si>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</si>
  <si>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</si>
  <si>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</si>
  <si>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</si>
  <si>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</si>
  <si>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</si>
  <si>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</si>
  <si>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</si>
  <si>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</si>
  <si>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</si>
  <si>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</si>
  <si>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</si>
  <si>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</si>
  <si>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</si>
  <si>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</si>
  <si>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</si>
  <si>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</si>
  <si>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</si>
  <si>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</si>
  <si>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</si>
  <si>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</si>
  <si>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</si>
  <si>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</si>
  <si>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</si>
  <si>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</si>
  <si>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</si>
  <si>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 по делам, рассматриваемым в судах общей юрисдикции, мировыми судьями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</si>
  <si>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</si>
  <si>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</si>
  <si>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</si>
  <si>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</si>
  <si>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</si>
  <si>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151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</si>
  <si>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</si>
  <si>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</si>
  <si>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</si>
  <si>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</si>
  <si>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</si>
  <si>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</si>
  <si>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</si>
  <si>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</si>
  <si>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</si>
  <si>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</si>
  <si>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</si>
  <si>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</si>
  <si>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</si>
  <si>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</si>
  <si>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</si>
  <si>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</si>
  <si>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</si>
  <si>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</si>
  <si>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</si>
  <si>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</si>
  <si>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</si>
  <si>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</si>
  <si>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</si>
  <si>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</si>
  <si>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</si>
  <si>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</si>
  <si>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</si>
  <si>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</si>
  <si>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</si>
  <si>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</si>
  <si>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</si>
  <si>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</si>
  <si>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</si>
  <si>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</si>
  <si>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 xml:space="preserve">Главные администраторы </t>
  </si>
  <si>
    <t xml:space="preserve">                                                              Приложение № 5</t>
  </si>
  <si>
    <t xml:space="preserve">              Приложение № 6</t>
  </si>
  <si>
    <t xml:space="preserve">Подпрограмма: "Развитие транспортной инфраструктуры муниципального образования Недокурский сельсовет" 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</si>
  <si>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</si>
  <si>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</si>
  <si>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</si>
  <si>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</si>
  <si>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</si>
  <si>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</si>
  <si>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</si>
  <si>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</si>
  <si>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</si>
  <si>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Федерации)</t>
  </si>
  <si>
    <t>Прочие межбюджетные трансферты, передаваемые бюджетам сельских поселений на государственную поддержку действующих и вновь создаваемых спортивных клубов по месту жительства граждан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</si>
  <si>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</si>
  <si>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 xml:space="preserve">Акцизы на автомобильный бензин, производимый на территории РФ </t>
  </si>
  <si>
    <t>Доходы бюджетов сельских поселений от возврата бюджетными учреждениями остатков субсидий прошлых лет</t>
  </si>
  <si>
    <t>807 2 18 05010 10 0000 180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</si>
  <si>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</si>
  <si>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807 1 08 04020 01 1000 110</t>
  </si>
  <si>
    <t>807 1 08 04020 01 2000 110</t>
  </si>
  <si>
    <t>807 1 08 04020 01 3000 110</t>
  </si>
  <si>
    <t>807 1 08 04020 01 4000 110</t>
  </si>
  <si>
    <t>807 1 16 32000 10 0000 140</t>
  </si>
  <si>
    <t>807 1 16 51040 02 0000 140</t>
  </si>
  <si>
    <t>807 1 17 01050 10 0000 180</t>
  </si>
  <si>
    <t>807 1 17 05050 10 0000 180</t>
  </si>
  <si>
    <t>807 1 17 14030 10 0000 180</t>
  </si>
  <si>
    <t>807 2 07 05030 10 0000 180</t>
  </si>
  <si>
    <t>024</t>
  </si>
  <si>
    <t xml:space="preserve"> Иные межбюджетные трансферты</t>
  </si>
  <si>
    <t>2018 год</t>
  </si>
  <si>
    <t>Всего доходы  бюджета сельсовета на 2018 год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</si>
  <si>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</si>
  <si>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</si>
  <si>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</si>
  <si>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</si>
  <si>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</si>
  <si>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</si>
  <si>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</si>
  <si>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</si>
  <si>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</si>
  <si>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</si>
  <si>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</si>
  <si>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</si>
  <si>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</si>
  <si>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</si>
  <si>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</si>
  <si>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</si>
  <si>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</si>
  <si>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</si>
  <si>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</si>
  <si>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</si>
  <si>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</si>
  <si>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</si>
  <si>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02 0 00 00000</t>
  </si>
  <si>
    <t>02 0 00 00610</t>
  </si>
  <si>
    <t>04 1 00  00220</t>
  </si>
  <si>
    <t>04 2 00 49580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</si>
  <si>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</si>
  <si>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</si>
  <si>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</si>
  <si>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</si>
  <si>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Прочие расходы на благоустройство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</si>
  <si>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Приложение № 7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</si>
  <si>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</si>
  <si>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Наименование иных межбюджетных трансфертов</t>
  </si>
  <si>
    <t>Наименование разделов</t>
  </si>
  <si>
    <t>О1</t>
  </si>
  <si>
    <t>Приложение № 8</t>
  </si>
  <si>
    <t>Организация и содержание мест захоронения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</si>
  <si>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 xml:space="preserve">Организация и содержание мест захоронения в рамках  подпрограммы "Благоустройство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</si>
  <si>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Расходы на выплаты персоналу государственных муниципальных  органов</t>
  </si>
  <si>
    <t>Расходы по устройству минерализованных защитных противопожарных полос в рамках непрограмных расходов</t>
  </si>
  <si>
    <t xml:space="preserve">Прочие безвозмездные поступления в бюджеты поселений </t>
  </si>
  <si>
    <t>налог на имущество физических лиц , взимаемый по ставкам , применяемым к объектам налогообложения , расположенным в границах сельских поселений</t>
  </si>
  <si>
    <t>Прочие межбюджетные трансферты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</si>
  <si>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</si>
  <si>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Муниципальные программы</t>
  </si>
  <si>
    <t>непрограммные расходы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</si>
  <si>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</si>
  <si>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</si>
  <si>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2019 год</t>
  </si>
  <si>
    <t>Всего доходы  бюджета сельсовета на 2019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</si>
  <si>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</si>
  <si>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</si>
  <si>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</si>
  <si>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</si>
  <si>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</si>
  <si>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</si>
  <si>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</si>
  <si>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</si>
  <si>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</si>
  <si>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</si>
  <si>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15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</si>
  <si>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</si>
  <si>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</si>
  <si>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807 2 02 30024 10 7514 151</t>
  </si>
  <si>
    <t>807 2 02 35118 10 0000 151</t>
  </si>
  <si>
    <t>807 2 02 49999 10 0053 151</t>
  </si>
  <si>
    <t>Прочие межбюджетные трансферты на обеспечение первичных мер пожарной безопасности в рамках подпрограммы  «Предупреждение, спасение, помощь населению края в чрезвычайных ситуациях» государственной программы Красноярского края  «Защита от чрезвычайных ситуаций природного и техногенного характера и обеспечение безопасности населения»</t>
  </si>
  <si>
    <t>807 2 02 49999 10 0059 151</t>
  </si>
  <si>
    <t>807 2 02 49999 10 0057 151</t>
  </si>
  <si>
    <t>807 2 02 49999 10 0055 151</t>
  </si>
  <si>
    <t>807 2 02 15001 10 0000 151</t>
  </si>
  <si>
    <t xml:space="preserve">"О бюджете Недокурского сельсовета на 2018 год </t>
  </si>
  <si>
    <t xml:space="preserve">  бюджета   сельсовета  на 2018 год и плановый период 2019-2020 годов</t>
  </si>
  <si>
    <t>2020 год</t>
  </si>
  <si>
    <t>"О  бюджете Недокурского сельсовета на 2018 год и плановый период 2019-2020 годов"</t>
  </si>
  <si>
    <t xml:space="preserve"> источников внутреннего финансирования дефицита бюджета Недокурского сельсовета на 2018 год и плановый период 2019-2020 годы</t>
  </si>
  <si>
    <t>Всего доходы  бюджета сельсовета на 2020 год</t>
  </si>
  <si>
    <t xml:space="preserve">Доходы местного бюджета на 2018 год и плановый период 2019-2020 годов </t>
  </si>
  <si>
    <t>Распределение расходов местного бюджета на 2018  год и плановый период 2019-2020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</si>
  <si>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2018 год  и плановый период 2019-2020 годов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</si>
  <si>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2018 год и плановый период  2019-2020 годов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</si>
  <si>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</si>
  <si>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</si>
  <si>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</si>
  <si>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управленческеих функций органов местного самоуправления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</si>
  <si>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</si>
  <si>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</si>
  <si>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</si>
  <si>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(прочие поступления)</t>
  </si>
  <si>
    <t>807 1 11 09045 10 1100 120</t>
  </si>
  <si>
    <t>Прочие межбюджетные трансферты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</si>
  <si>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807 2 02 49999 10 0071 151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</si>
  <si>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</si>
  <si>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</si>
  <si>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807 2 02 49999 10 0064 151</t>
  </si>
  <si>
    <t>807 2 02 49999 10 0068 151</t>
  </si>
  <si>
    <t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</si>
  <si>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807 2 02 49999 10 0063 151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</si>
  <si>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</si>
  <si>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(пени и проценты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</si>
  <si>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</si>
  <si>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>807 01 05 00 00 00 0000 000</t>
  </si>
  <si>
    <t>807 01 05 00 00 00 0000 500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</si>
  <si>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</si>
  <si>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</si>
  <si>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</si>
  <si>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</si>
  <si>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</si>
  <si>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807 01 05 02 00 00 0000 500</t>
  </si>
  <si>
    <t>807 01 05 02 01 00 0000 510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</si>
  <si>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</si>
  <si>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</si>
  <si>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</si>
  <si>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</si>
  <si>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807 01 05 00 00 00 0000 600</t>
  </si>
  <si>
    <t>807 01 05 02 00 00 0000 600</t>
  </si>
  <si>
    <t>807 01 05 02 01 00 0000 610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</si>
  <si>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</si>
  <si>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</si>
  <si>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</si>
  <si>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Приложение №2</t>
  </si>
  <si>
    <t>807 2 19 60010 10 0000 151</t>
  </si>
  <si>
    <t>Возврат прочих остатков субсидий, субвенций и иных межбюджетных трансфертов, имеющих целевое назначение, прошлых лет  из бюджетов сельских поселений</t>
  </si>
  <si>
    <t>807 2 18 60010 10 0000 151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</si>
  <si>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</si>
  <si>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807 2 18 60020 10 0000 151</t>
  </si>
  <si>
    <t>807 2 02 49999 10 0046 151</t>
  </si>
  <si>
    <t>807 2 02 49999 10 0036 151</t>
  </si>
  <si>
    <t>807 2 02 49999 10 0023 151</t>
  </si>
  <si>
    <t>807 2 02 49999 10 0021 151</t>
  </si>
  <si>
    <t>Обеспечение деятельности централизованной бухгалтерии в рамках непрограммных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</si>
  <si>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</si>
  <si>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807 2 18 05020 10 0000 180</t>
  </si>
  <si>
    <t>Доходы бюджетов сельских поселений от возврата автономными учреждениями остатков субсидий прошлых лет</t>
  </si>
  <si>
    <t>807 2 18 05030 10 0000 180</t>
  </si>
  <si>
    <t>Доходы бюджетов сельских поселений от возврата иными организациями остатков субсидий прошлых лет</t>
  </si>
  <si>
    <t>Дотации на выравнивание бюджетной обеспеченности поселений в рамках подпрограммы "Создание условий для эффективного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</si>
  <si>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</si>
  <si>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04 7 00 00000</t>
  </si>
  <si>
    <t>04 7 00 48220</t>
  </si>
  <si>
    <t>04 1 00 44030</t>
  </si>
  <si>
    <t>Муниципальная программа «Развитие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</si>
  <si>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«Развитие физической культуры и спорта в  муниципальном образовании Недокурский сельсовет».</t>
  </si>
  <si>
    <t>17</t>
  </si>
  <si>
    <t>14</t>
  </si>
  <si>
    <t>180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</si>
  <si>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</si>
  <si>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</si>
  <si>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</si>
  <si>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</si>
  <si>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</si>
  <si>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</si>
  <si>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</si>
  <si>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</si>
  <si>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</si>
  <si>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</si>
  <si>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</si>
  <si>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</si>
  <si>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</si>
  <si>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Прочие межбюджетные трансферты на поддержку мер по обеспечению сбалансированности бюджетов в рамках подпрограммы "Создание условий для эффективного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</si>
  <si>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</si>
  <si>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Прочие межбюджетные трансферты, передаваемые бюджетам 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</si>
  <si>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</si>
  <si>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</si>
  <si>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</si>
  <si>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807 1 11 05075 10 1000 120</t>
  </si>
  <si>
    <t>Доходы от сдачи в аренду имущества, составляющего казну сельских поселений (за исключением земельных участков))  (сумма платежа (перерасчеты, недоимка и задолженность по соответствующему платежу, в том числе по отмененному))</t>
  </si>
  <si>
    <t>807 1 11 05075 10 2000 120</t>
  </si>
  <si>
    <t>Доходы от сдачи в аренду имущества, составляющего казну сельских поселений (за исключением земельных участков) (пени и проценты по соответствующему платежу)</t>
  </si>
  <si>
    <t>807 1 11 05075 10 3000 120</t>
  </si>
  <si>
    <t>Доходы от сдачи в аренду имущества, составляющего казну сельских поселений (за исключением земельных участков)  (суммы денежных взысканий (штрафов) по соответствующему платежу согласно законодательству Российской Федерации)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</si>
  <si>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</si>
  <si>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</si>
  <si>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классификации доходов бюджета</t>
  </si>
  <si>
    <t>Наименование кода группы, подгруппы, статьи и вида источника финансирования дефицита бюджета</t>
  </si>
  <si>
    <t xml:space="preserve">Код классификации источников финансирования дефицита бюджета </t>
  </si>
  <si>
    <t>Код главного администратора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</si>
  <si>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</si>
  <si>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</si>
  <si>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</si>
  <si>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</si>
  <si>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</si>
  <si>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</si>
  <si>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</si>
  <si>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 xml:space="preserve">к решению Недокурского сельского Совета депутатов </t>
  </si>
  <si>
    <t xml:space="preserve">к  решению Недокурского </t>
  </si>
  <si>
    <t xml:space="preserve">                                                               к решению Недокурского сельского Совета депутатов </t>
  </si>
  <si>
    <t>и плановый период 2019-2020 годов"</t>
  </si>
  <si>
    <t>Распределение иных межбюджетных трансфертов, выделяемых из бюджета поселения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2018 год и плановый период 2019-2020 годов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</si>
  <si>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</si>
  <si>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</si>
  <si>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</si>
  <si>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</si>
  <si>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</si>
  <si>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</si>
  <si>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</si>
  <si>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807 1 13 01995 10 0000 130</t>
  </si>
  <si>
    <t>807 1 13 02065 10 0000 130</t>
  </si>
  <si>
    <t>807 1 13 02995 10 0000 130</t>
  </si>
  <si>
    <t>807 1 14 02053 10 0000 410</t>
  </si>
  <si>
    <t>807 1 16 23051 10 0000 140</t>
  </si>
  <si>
    <t>807 1 16 23052 10 0000 140</t>
  </si>
  <si>
    <t>Приложение № 9</t>
  </si>
  <si>
    <t>Объем межбюджетных трансфертов, получаемых из других бюджетов бюджетной системы Российской Федерации на 2018 год и плановый период 2019-2020 годов</t>
  </si>
  <si>
    <t>Наименование</t>
  </si>
  <si>
    <t xml:space="preserve">Иные межбюджетные трансферты на осуществление полномочий по внешнему муниципальному финансовому контролю </t>
  </si>
  <si>
    <t xml:space="preserve">Иные межбюджетные трансферты  на создание условий для организации досуга и обеспечения жителей поселения услугами организаций культуры </t>
  </si>
  <si>
    <t>Прочие непрограмные мероприятия</t>
  </si>
  <si>
    <t>04 6 00 00000</t>
  </si>
  <si>
    <t>Мероприятия в области занятости населения в рамках непрограммных расходов</t>
  </si>
  <si>
    <t>04 6 00 46040</t>
  </si>
  <si>
    <t>807 1 14 06025 10 0000 430</t>
  </si>
  <si>
    <t>807 1 11 05075 10 0000 120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</si>
  <si>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</si>
  <si>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</si>
  <si>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807 2 02 49999 10 0076 151</t>
  </si>
  <si>
    <t>Прочие межбюджетные трансферты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</si>
  <si>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807 2 02 49999 10 0077 151</t>
  </si>
  <si>
    <t>0068</t>
  </si>
  <si>
    <t>0053</t>
  </si>
  <si>
    <t>Прочие межбюджетные трансферты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</si>
  <si>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0059</t>
  </si>
  <si>
    <t>Прочие межбюджетные трансферты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</si>
  <si>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0063</t>
  </si>
  <si>
    <t xml:space="preserve"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</si>
  <si>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0076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</si>
  <si>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</si>
  <si>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</si>
  <si>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</si>
  <si>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</si>
  <si>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</si>
  <si>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</si>
  <si>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04 1 00 10470</t>
  </si>
  <si>
    <t>Расходы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</si>
  <si>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Расходы на обеспечение первичных мер пожарной безопасности в рамках непрограмных расходов</t>
  </si>
  <si>
    <t>04 2 00 74120</t>
  </si>
  <si>
    <t>Софинансирование расходов на обеспечение первичных мер пожарной безопасности в рамках непрограммных расходов</t>
  </si>
  <si>
    <t>04 2 00 S4120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</si>
  <si>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</si>
  <si>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04 2 00 48110</t>
  </si>
  <si>
    <t>04 2 00 49640</t>
  </si>
  <si>
    <t>Реализация мероприятий, направленных на повышение безопасности дорожного движения в рамках подпрограммы "Повышение безопасности дорожного движения в Красноярском крае" государственной программы Красноярского края " Развитие транспортной системы"</t>
  </si>
  <si>
    <t>03 2 00 74920</t>
  </si>
  <si>
    <t>Софинансирование расходов  на  реализацию мероприятий, направленных на повышение безопасности дорожного движения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</si>
  <si>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03 2 00 S4920</t>
  </si>
  <si>
    <t xml:space="preserve">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</si>
  <si>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03 2 00 75080</t>
  </si>
  <si>
    <t xml:space="preserve">Софинансирование расходов на содержание автомобильных дорог общего пользования местного значения за счет средств дорожного фонда в 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</t>
  </si>
  <si>
    <t>03 2 00 S5080</t>
  </si>
  <si>
    <t>О5</t>
  </si>
  <si>
    <t>Иные межбюджетные трансферты на организацию в границах поселения тепло и водоснабжения</t>
  </si>
  <si>
    <t>Софинансирование на осуществление дорожной деятельности в отношении авомобильных дорог общего пользования местного значения за счет средств муниципального дорожного фонда  в 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</si>
  <si>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системы» </t>
  </si>
  <si>
    <t>04 1 00  10470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</si>
  <si>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</si>
  <si>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Транспортировка в морг безродных, невостребованных и неопознанных умерших в рамках непрограммных расходов</t>
  </si>
  <si>
    <t>Расходы на обеспечение первичных мер пожарной безопасности в рамках непрограммных расходов</t>
  </si>
  <si>
    <t>Софинансирование расходов на обеспечение первичных мер пожарной безопасности в рамках непрограмных расходов</t>
  </si>
  <si>
    <t>0046</t>
  </si>
  <si>
    <t>0021</t>
  </si>
  <si>
    <t>04 1 00 10210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</si>
  <si>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</t>
  </si>
  <si>
    <t>04 1 00 00870</t>
  </si>
  <si>
    <t xml:space="preserve">Иные межбюджетные трансферты на реализацию проекта по благоустройству территории поселения в рамках подпрограммы "Благоустройство муниципального образования «Недокурский сельсовет»" муниципальной программы «Улучшение жизнедеятельности населения муниципального образования Недокурский сельсовет» </t>
  </si>
  <si>
    <t>03 3 00 77410</t>
  </si>
  <si>
    <t>Софинансирование  иных межбюджетных трансфертов на реализацию проекта по благоустройству территории поселения в рамках подпрограммы "Благоустройство муниципального образования «Недокурский сельсовет»" муниципальной программы «Улучшение жизнедеятельности населения муниципального образования Недокурский сельсовет»</t>
  </si>
  <si>
    <t>03 3 00 S7410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</si>
  <si>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Недокурский сельсовет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Недокурский сельсовет (за исключением судебных актов о взыскании денежных средств в порядке субсидиарной ответственности главных распорядителей средств бюджета поселения) в рамках непрограммных расходов органов местного самоуправления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</si>
  <si>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</si>
  <si>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учреждений.</t>
  </si>
  <si>
    <t>02 0 00 10210</t>
  </si>
  <si>
    <t>04 2 00 00610</t>
  </si>
  <si>
    <t>612</t>
  </si>
  <si>
    <t xml:space="preserve">Обеспечение деятельности (оказание услуг) подведомственных учреждений в рамках прочих непрограммных мероприятий   </t>
  </si>
  <si>
    <t>Субсидии бюджетным учреждениям на иные цели</t>
  </si>
  <si>
    <t xml:space="preserve">Субсидирование учреждений бюджетной сферы, в том числе казенных, бюджетных, автономных и некоммерческих организаций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</si>
  <si>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</t>
  </si>
  <si>
    <t>04 1 00  10210</t>
  </si>
  <si>
    <t>11</t>
  </si>
  <si>
    <t>09</t>
  </si>
  <si>
    <t>045</t>
  </si>
  <si>
    <t>№ 28-136 р от 02.08.2018 г.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</si>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</sst>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00000"/>
    <numFmt numFmtId="167" formatCode="0.00000"/>
    <numFmt numFmtId="168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Calibri"/>
      <family val="2"/>
    </font>
    <font>
      <sz val="12"/>
      <name val="Helv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3" fillId="0" borderId="10" xfId="57" applyFont="1" applyFill="1" applyBorder="1" applyAlignment="1">
      <alignment wrapText="1" shrinkToFit="1"/>
      <protection/>
    </xf>
    <xf numFmtId="0" fontId="3" fillId="0" borderId="11" xfId="57" applyFont="1" applyFill="1" applyBorder="1" applyAlignment="1">
      <alignment wrapText="1" shrinkToFit="1"/>
      <protection/>
    </xf>
    <xf numFmtId="49" fontId="3" fillId="0" borderId="11" xfId="57" applyNumberFormat="1" applyFont="1" applyFill="1" applyBorder="1" applyAlignment="1">
      <alignment wrapText="1" shrinkToFit="1"/>
      <protection/>
    </xf>
    <xf numFmtId="0" fontId="3" fillId="0" borderId="12" xfId="57" applyFont="1" applyFill="1" applyBorder="1" applyAlignment="1">
      <alignment horizontal="center" wrapText="1" shrinkToFit="1"/>
      <protection/>
    </xf>
    <xf numFmtId="0" fontId="3" fillId="0" borderId="13" xfId="57" applyFont="1" applyFill="1" applyBorder="1" applyAlignment="1">
      <alignment horizontal="center" wrapText="1" shrinkToFit="1"/>
      <protection/>
    </xf>
    <xf numFmtId="49" fontId="3" fillId="0" borderId="12" xfId="57" applyNumberFormat="1" applyFont="1" applyFill="1" applyBorder="1" applyAlignment="1">
      <alignment horizontal="center" wrapText="1"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3" fillId="0" borderId="14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justify" wrapText="1"/>
    </xf>
    <xf numFmtId="0" fontId="10" fillId="0" borderId="14" xfId="0" applyFont="1" applyFill="1" applyBorder="1" applyAlignment="1">
      <alignment horizontal="justify" wrapText="1"/>
    </xf>
    <xf numFmtId="49" fontId="10" fillId="0" borderId="14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justify"/>
    </xf>
    <xf numFmtId="0" fontId="3" fillId="0" borderId="14" xfId="0" applyFont="1" applyFill="1" applyBorder="1" applyAlignment="1">
      <alignment horizontal="justify"/>
    </xf>
    <xf numFmtId="0" fontId="10" fillId="0" borderId="14" xfId="0" applyFont="1" applyFill="1" applyBorder="1" applyAlignment="1">
      <alignment wrapText="1" shrinkToFit="1"/>
    </xf>
    <xf numFmtId="0" fontId="10" fillId="0" borderId="15" xfId="0" applyFont="1" applyFill="1" applyBorder="1" applyAlignment="1">
      <alignment horizontal="justify"/>
    </xf>
    <xf numFmtId="0" fontId="3" fillId="0" borderId="14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vertical="justify" wrapText="1"/>
    </xf>
    <xf numFmtId="49" fontId="10" fillId="0" borderId="17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right" wrapText="1" shrinkToFit="1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14" xfId="0" applyNumberFormat="1" applyFont="1" applyFill="1" applyBorder="1" applyAlignment="1">
      <alignment horizontal="justify"/>
    </xf>
    <xf numFmtId="0" fontId="11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>
      <alignment horizontal="center" vertical="top" wrapText="1"/>
    </xf>
    <xf numFmtId="165" fontId="13" fillId="33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165" fontId="3" fillId="33" borderId="14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65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165" fontId="3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64" fontId="6" fillId="0" borderId="14" xfId="0" applyNumberFormat="1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14" xfId="57" applyFont="1" applyFill="1" applyBorder="1" applyAlignment="1">
      <alignment horizontal="center" vertical="center" wrapText="1"/>
      <protection/>
    </xf>
    <xf numFmtId="0" fontId="17" fillId="0" borderId="14" xfId="52" applyFont="1" applyFill="1" applyBorder="1" applyAlignment="1">
      <alignment horizontal="center" vertical="center"/>
      <protection/>
    </xf>
    <xf numFmtId="0" fontId="3" fillId="33" borderId="0" xfId="58" applyFont="1" applyFill="1" applyProtection="1">
      <alignment/>
      <protection locked="0"/>
    </xf>
    <xf numFmtId="165" fontId="3" fillId="33" borderId="0" xfId="58" applyNumberFormat="1" applyFont="1" applyFill="1" applyBorder="1" applyProtection="1">
      <alignment/>
      <protection locked="0"/>
    </xf>
    <xf numFmtId="0" fontId="3" fillId="33" borderId="0" xfId="58" applyFont="1" applyFill="1" applyBorder="1">
      <alignment/>
      <protection/>
    </xf>
    <xf numFmtId="0" fontId="3" fillId="33" borderId="0" xfId="58" applyFont="1" applyFill="1">
      <alignment/>
      <protection/>
    </xf>
    <xf numFmtId="165" fontId="3" fillId="33" borderId="0" xfId="58" applyNumberFormat="1" applyFont="1" applyFill="1" applyBorder="1" applyAlignment="1" applyProtection="1">
      <alignment horizontal="left"/>
      <protection locked="0"/>
    </xf>
    <xf numFmtId="0" fontId="1" fillId="33" borderId="0" xfId="58" applyFont="1" applyFill="1" applyProtection="1">
      <alignment/>
      <protection locked="0"/>
    </xf>
    <xf numFmtId="165" fontId="1" fillId="33" borderId="0" xfId="58" applyNumberFormat="1" applyFont="1" applyFill="1" applyBorder="1" applyProtection="1">
      <alignment/>
      <protection locked="0"/>
    </xf>
    <xf numFmtId="0" fontId="22" fillId="33" borderId="0" xfId="58" applyFont="1" applyFill="1" applyProtection="1">
      <alignment/>
      <protection locked="0"/>
    </xf>
    <xf numFmtId="0" fontId="2" fillId="33" borderId="0" xfId="58" applyFont="1" applyFill="1" applyBorder="1" applyAlignment="1" applyProtection="1">
      <alignment horizontal="center"/>
      <protection locked="0"/>
    </xf>
    <xf numFmtId="165" fontId="1" fillId="33" borderId="0" xfId="58" applyNumberFormat="1" applyFont="1" applyFill="1" applyBorder="1" applyAlignment="1" applyProtection="1">
      <alignment horizontal="right"/>
      <protection locked="0"/>
    </xf>
    <xf numFmtId="2" fontId="3" fillId="33" borderId="14" xfId="58" applyNumberFormat="1" applyFont="1" applyFill="1" applyBorder="1" applyAlignment="1" applyProtection="1">
      <alignment horizontal="center" vertical="center"/>
      <protection locked="0"/>
    </xf>
    <xf numFmtId="165" fontId="3" fillId="33" borderId="14" xfId="58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58" applyFont="1" applyFill="1" applyBorder="1" applyAlignment="1" applyProtection="1">
      <alignment horizontal="center"/>
      <protection locked="0"/>
    </xf>
    <xf numFmtId="0" fontId="3" fillId="33" borderId="14" xfId="58" applyFont="1" applyFill="1" applyBorder="1" applyAlignment="1" applyProtection="1">
      <alignment horizontal="center"/>
      <protection locked="0"/>
    </xf>
    <xf numFmtId="49" fontId="2" fillId="33" borderId="14" xfId="58" applyNumberFormat="1" applyFont="1" applyFill="1" applyBorder="1" applyAlignment="1" applyProtection="1">
      <alignment horizontal="center"/>
      <protection locked="0"/>
    </xf>
    <xf numFmtId="49" fontId="2" fillId="33" borderId="14" xfId="58" applyNumberFormat="1" applyFont="1" applyFill="1" applyBorder="1" applyAlignment="1" applyProtection="1">
      <alignment horizontal="right"/>
      <protection locked="0"/>
    </xf>
    <xf numFmtId="0" fontId="2" fillId="33" borderId="14" xfId="58" applyFont="1" applyFill="1" applyBorder="1" applyProtection="1">
      <alignment/>
      <protection locked="0"/>
    </xf>
    <xf numFmtId="165" fontId="2" fillId="33" borderId="14" xfId="58" applyNumberFormat="1" applyFont="1" applyFill="1" applyBorder="1" applyAlignment="1" applyProtection="1">
      <alignment horizontal="center" vertical="center"/>
      <protection locked="0"/>
    </xf>
    <xf numFmtId="49" fontId="2" fillId="33" borderId="14" xfId="58" applyNumberFormat="1" applyFont="1" applyFill="1" applyBorder="1" applyProtection="1">
      <alignment/>
      <protection locked="0"/>
    </xf>
    <xf numFmtId="49" fontId="2" fillId="33" borderId="14" xfId="58" applyNumberFormat="1" applyFont="1" applyFill="1" applyBorder="1" applyAlignment="1" applyProtection="1">
      <alignment horizontal="left"/>
      <protection locked="0"/>
    </xf>
    <xf numFmtId="49" fontId="14" fillId="33" borderId="14" xfId="58" applyNumberFormat="1" applyFont="1" applyFill="1" applyBorder="1" applyAlignment="1" applyProtection="1">
      <alignment vertical="top"/>
      <protection locked="0"/>
    </xf>
    <xf numFmtId="49" fontId="14" fillId="33" borderId="14" xfId="58" applyNumberFormat="1" applyFont="1" applyFill="1" applyBorder="1" applyAlignment="1" applyProtection="1">
      <alignment horizontal="left" vertical="top"/>
      <protection locked="0"/>
    </xf>
    <xf numFmtId="49" fontId="14" fillId="33" borderId="14" xfId="58" applyNumberFormat="1" applyFont="1" applyFill="1" applyBorder="1" applyAlignment="1" applyProtection="1">
      <alignment horizontal="right" vertical="top"/>
      <protection locked="0"/>
    </xf>
    <xf numFmtId="0" fontId="14" fillId="33" borderId="14" xfId="58" applyFont="1" applyFill="1" applyBorder="1" applyAlignment="1" applyProtection="1">
      <alignment vertical="top" wrapText="1"/>
      <protection locked="0"/>
    </xf>
    <xf numFmtId="165" fontId="14" fillId="33" borderId="14" xfId="58" applyNumberFormat="1" applyFont="1" applyFill="1" applyBorder="1" applyAlignment="1" applyProtection="1">
      <alignment horizontal="center" vertical="center"/>
      <protection locked="0"/>
    </xf>
    <xf numFmtId="49" fontId="3" fillId="33" borderId="14" xfId="58" applyNumberFormat="1" applyFont="1" applyFill="1" applyBorder="1" applyAlignment="1" applyProtection="1">
      <alignment vertical="top"/>
      <protection locked="0"/>
    </xf>
    <xf numFmtId="49" fontId="3" fillId="33" borderId="14" xfId="58" applyNumberFormat="1" applyFont="1" applyFill="1" applyBorder="1" applyAlignment="1" applyProtection="1">
      <alignment horizontal="left" vertical="top"/>
      <protection locked="0"/>
    </xf>
    <xf numFmtId="49" fontId="3" fillId="33" borderId="14" xfId="58" applyNumberFormat="1" applyFont="1" applyFill="1" applyBorder="1" applyAlignment="1" applyProtection="1">
      <alignment horizontal="right" vertical="top"/>
      <protection locked="0"/>
    </xf>
    <xf numFmtId="0" fontId="3" fillId="33" borderId="14" xfId="58" applyFont="1" applyFill="1" applyBorder="1" applyAlignment="1" applyProtection="1">
      <alignment vertical="top" wrapText="1"/>
      <protection locked="0"/>
    </xf>
    <xf numFmtId="165" fontId="3" fillId="33" borderId="14" xfId="58" applyNumberFormat="1" applyFont="1" applyFill="1" applyBorder="1" applyAlignment="1" applyProtection="1">
      <alignment horizontal="center" vertical="center"/>
      <protection locked="0"/>
    </xf>
    <xf numFmtId="0" fontId="13" fillId="33" borderId="14" xfId="58" applyFont="1" applyFill="1" applyBorder="1" applyProtection="1">
      <alignment/>
      <protection locked="0"/>
    </xf>
    <xf numFmtId="165" fontId="13" fillId="33" borderId="14" xfId="58" applyNumberFormat="1" applyFont="1" applyFill="1" applyBorder="1" applyAlignment="1" applyProtection="1">
      <alignment horizontal="center" vertical="center"/>
      <protection locked="0"/>
    </xf>
    <xf numFmtId="0" fontId="10" fillId="33" borderId="14" xfId="54" applyFont="1" applyFill="1" applyBorder="1" applyAlignment="1">
      <alignment wrapText="1"/>
      <protection/>
    </xf>
    <xf numFmtId="165" fontId="10" fillId="33" borderId="14" xfId="58" applyNumberFormat="1" applyFont="1" applyFill="1" applyBorder="1" applyAlignment="1" applyProtection="1">
      <alignment horizontal="center" vertical="center"/>
      <protection locked="0"/>
    </xf>
    <xf numFmtId="0" fontId="3" fillId="33" borderId="14" xfId="58" applyFont="1" applyFill="1" applyBorder="1" applyProtection="1">
      <alignment/>
      <protection locked="0"/>
    </xf>
    <xf numFmtId="49" fontId="8" fillId="33" borderId="14" xfId="0" applyNumberFormat="1" applyFont="1" applyFill="1" applyBorder="1" applyAlignment="1">
      <alignment vertical="top"/>
    </xf>
    <xf numFmtId="0" fontId="8" fillId="33" borderId="14" xfId="0" applyFont="1" applyFill="1" applyBorder="1" applyAlignment="1">
      <alignment wrapText="1"/>
    </xf>
    <xf numFmtId="165" fontId="11" fillId="33" borderId="14" xfId="58" applyNumberFormat="1" applyFont="1" applyFill="1" applyBorder="1" applyAlignment="1" applyProtection="1">
      <alignment horizontal="center" vertical="center"/>
      <protection locked="0"/>
    </xf>
    <xf numFmtId="49" fontId="3" fillId="33" borderId="14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/>
    </xf>
    <xf numFmtId="0" fontId="2" fillId="33" borderId="14" xfId="58" applyFont="1" applyFill="1" applyBorder="1" applyAlignment="1" applyProtection="1">
      <alignment vertical="top"/>
      <protection locked="0"/>
    </xf>
    <xf numFmtId="49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49" fontId="14" fillId="33" borderId="14" xfId="58" applyNumberFormat="1" applyFont="1" applyFill="1" applyBorder="1" applyAlignment="1" applyProtection="1">
      <alignment vertical="top" wrapText="1"/>
      <protection locked="0"/>
    </xf>
    <xf numFmtId="49" fontId="14" fillId="33" borderId="14" xfId="58" applyNumberFormat="1" applyFont="1" applyFill="1" applyBorder="1" applyAlignment="1" applyProtection="1">
      <alignment horizontal="left" vertical="top" wrapText="1"/>
      <protection locked="0"/>
    </xf>
    <xf numFmtId="49" fontId="14" fillId="33" borderId="14" xfId="58" applyNumberFormat="1" applyFont="1" applyFill="1" applyBorder="1" applyAlignment="1" applyProtection="1">
      <alignment horizontal="right" vertical="top" wrapText="1"/>
      <protection locked="0"/>
    </xf>
    <xf numFmtId="165" fontId="14" fillId="33" borderId="14" xfId="58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58" applyNumberFormat="1" applyFont="1" applyFill="1" applyBorder="1" applyAlignment="1" applyProtection="1">
      <alignment horizontal="left" vertical="top" wrapText="1"/>
      <protection locked="0"/>
    </xf>
    <xf numFmtId="49" fontId="3" fillId="33" borderId="14" xfId="58" applyNumberFormat="1" applyFont="1" applyFill="1" applyBorder="1" applyAlignment="1" applyProtection="1">
      <alignment vertical="top" wrapText="1"/>
      <protection locked="0"/>
    </xf>
    <xf numFmtId="49" fontId="3" fillId="33" borderId="14" xfId="58" applyNumberFormat="1" applyFont="1" applyFill="1" applyBorder="1" applyAlignment="1" applyProtection="1">
      <alignment horizontal="right" vertical="top" wrapText="1"/>
      <protection locked="0"/>
    </xf>
    <xf numFmtId="0" fontId="14" fillId="33" borderId="14" xfId="58" applyFont="1" applyFill="1" applyBorder="1" applyAlignment="1" applyProtection="1">
      <alignment vertical="top"/>
      <protection locked="0"/>
    </xf>
    <xf numFmtId="0" fontId="3" fillId="33" borderId="14" xfId="58" applyFont="1" applyFill="1" applyBorder="1" applyAlignment="1" applyProtection="1">
      <alignment vertical="top"/>
      <protection locked="0"/>
    </xf>
    <xf numFmtId="49" fontId="2" fillId="33" borderId="14" xfId="58" applyNumberFormat="1" applyFont="1" applyFill="1" applyBorder="1" applyAlignment="1" applyProtection="1">
      <alignment vertical="top"/>
      <protection locked="0"/>
    </xf>
    <xf numFmtId="49" fontId="2" fillId="33" borderId="14" xfId="58" applyNumberFormat="1" applyFont="1" applyFill="1" applyBorder="1" applyAlignment="1" applyProtection="1">
      <alignment horizontal="right" vertical="top"/>
      <protection locked="0"/>
    </xf>
    <xf numFmtId="0" fontId="2" fillId="33" borderId="14" xfId="58" applyFont="1" applyFill="1" applyBorder="1" applyAlignment="1" applyProtection="1">
      <alignment vertical="top" wrapText="1"/>
      <protection locked="0"/>
    </xf>
    <xf numFmtId="0" fontId="14" fillId="33" borderId="0" xfId="58" applyFont="1" applyFill="1">
      <alignment/>
      <protection/>
    </xf>
    <xf numFmtId="0" fontId="3" fillId="33" borderId="0" xfId="58" applyFont="1" applyFill="1">
      <alignment/>
      <protection/>
    </xf>
    <xf numFmtId="0" fontId="14" fillId="33" borderId="14" xfId="58" applyFont="1" applyFill="1" applyBorder="1" applyProtection="1">
      <alignment/>
      <protection locked="0"/>
    </xf>
    <xf numFmtId="49" fontId="13" fillId="33" borderId="14" xfId="58" applyNumberFormat="1" applyFont="1" applyFill="1" applyBorder="1" applyAlignment="1" applyProtection="1">
      <alignment vertical="top"/>
      <protection locked="0"/>
    </xf>
    <xf numFmtId="49" fontId="13" fillId="33" borderId="14" xfId="58" applyNumberFormat="1" applyFont="1" applyFill="1" applyBorder="1" applyAlignment="1" applyProtection="1">
      <alignment horizontal="right" vertical="top"/>
      <protection locked="0"/>
    </xf>
    <xf numFmtId="0" fontId="13" fillId="33" borderId="14" xfId="58" applyFont="1" applyFill="1" applyBorder="1" applyAlignment="1" applyProtection="1">
      <alignment vertical="top" wrapText="1"/>
      <protection locked="0"/>
    </xf>
    <xf numFmtId="0" fontId="2" fillId="33" borderId="0" xfId="58" applyFont="1" applyFill="1">
      <alignment/>
      <protection/>
    </xf>
    <xf numFmtId="0" fontId="2" fillId="33" borderId="0" xfId="58" applyFont="1" applyFill="1">
      <alignment/>
      <protection/>
    </xf>
    <xf numFmtId="165" fontId="3" fillId="33" borderId="14" xfId="58" applyNumberFormat="1" applyFont="1" applyFill="1" applyBorder="1" applyAlignment="1" applyProtection="1">
      <alignment horizontal="center" vertical="center"/>
      <protection locked="0"/>
    </xf>
    <xf numFmtId="0" fontId="3" fillId="33" borderId="14" xfId="58" applyNumberFormat="1" applyFont="1" applyFill="1" applyBorder="1" applyAlignment="1" applyProtection="1">
      <alignment vertical="top" wrapText="1"/>
      <protection locked="0"/>
    </xf>
    <xf numFmtId="0" fontId="7" fillId="0" borderId="14" xfId="58" applyFont="1" applyFill="1" applyBorder="1" applyProtection="1">
      <alignment/>
      <protection locked="0"/>
    </xf>
    <xf numFmtId="49" fontId="7" fillId="0" borderId="14" xfId="58" applyNumberFormat="1" applyFont="1" applyFill="1" applyBorder="1" applyProtection="1">
      <alignment/>
      <protection locked="0"/>
    </xf>
    <xf numFmtId="49" fontId="7" fillId="0" borderId="14" xfId="58" applyNumberFormat="1" applyFont="1" applyFill="1" applyBorder="1" applyAlignment="1" applyProtection="1">
      <alignment horizontal="right"/>
      <protection locked="0"/>
    </xf>
    <xf numFmtId="0" fontId="8" fillId="0" borderId="14" xfId="58" applyFont="1" applyFill="1" applyBorder="1" applyAlignment="1" applyProtection="1">
      <alignment vertical="top" wrapText="1"/>
      <protection locked="0"/>
    </xf>
    <xf numFmtId="165" fontId="8" fillId="0" borderId="14" xfId="58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>
      <alignment/>
      <protection/>
    </xf>
    <xf numFmtId="165" fontId="3" fillId="33" borderId="14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7" applyNumberFormat="1" applyFont="1" applyFill="1" applyBorder="1" applyAlignment="1">
      <alignment horizontal="center" vertical="center" wrapText="1" shrinkToFit="1"/>
      <protection/>
    </xf>
    <xf numFmtId="49" fontId="3" fillId="0" borderId="11" xfId="57" applyNumberFormat="1" applyFont="1" applyFill="1" applyBorder="1" applyAlignment="1">
      <alignment horizontal="center" vertical="center" wrapText="1" shrinkToFit="1"/>
      <protection/>
    </xf>
    <xf numFmtId="49" fontId="3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2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3" fillId="33" borderId="14" xfId="58" applyFont="1" applyFill="1" applyBorder="1" applyAlignment="1" applyProtection="1">
      <alignment textRotation="90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5" fillId="0" borderId="14" xfId="0" applyFont="1" applyFill="1" applyBorder="1" applyAlignment="1">
      <alignment wrapText="1" shrinkToFit="1"/>
    </xf>
    <xf numFmtId="0" fontId="19" fillId="0" borderId="0" xfId="0" applyFont="1" applyFill="1" applyAlignment="1">
      <alignment/>
    </xf>
    <xf numFmtId="0" fontId="17" fillId="0" borderId="14" xfId="0" applyFont="1" applyFill="1" applyBorder="1" applyAlignment="1">
      <alignment horizontal="justify"/>
    </xf>
    <xf numFmtId="0" fontId="18" fillId="0" borderId="14" xfId="0" applyFont="1" applyFill="1" applyBorder="1" applyAlignment="1">
      <alignment horizontal="justify"/>
    </xf>
    <xf numFmtId="0" fontId="7" fillId="0" borderId="0" xfId="0" applyFont="1" applyFill="1" applyAlignment="1">
      <alignment horizontal="right" wrapText="1"/>
    </xf>
    <xf numFmtId="165" fontId="3" fillId="0" borderId="14" xfId="5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left" wrapText="1" shrinkToFit="1"/>
    </xf>
    <xf numFmtId="49" fontId="17" fillId="0" borderId="14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9" fontId="3" fillId="0" borderId="11" xfId="57" applyNumberFormat="1" applyFont="1" applyFill="1" applyBorder="1" applyAlignment="1">
      <alignment horizontal="left" wrapText="1" shrinkToFit="1"/>
      <protection/>
    </xf>
    <xf numFmtId="49" fontId="3" fillId="0" borderId="12" xfId="57" applyNumberFormat="1" applyFont="1" applyFill="1" applyBorder="1" applyAlignment="1">
      <alignment horizontal="left" wrapText="1" shrinkToFit="1"/>
      <protection/>
    </xf>
    <xf numFmtId="49" fontId="10" fillId="0" borderId="14" xfId="0" applyNumberFormat="1" applyFont="1" applyFill="1" applyBorder="1" applyAlignment="1">
      <alignment horizontal="left" wrapText="1" shrinkToFit="1"/>
    </xf>
    <xf numFmtId="49" fontId="3" fillId="0" borderId="14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justify" wrapText="1"/>
    </xf>
    <xf numFmtId="0" fontId="2" fillId="33" borderId="14" xfId="58" applyNumberFormat="1" applyFont="1" applyFill="1" applyBorder="1" applyAlignment="1" applyProtection="1">
      <alignment vertical="top" wrapText="1"/>
      <protection locked="0"/>
    </xf>
    <xf numFmtId="0" fontId="14" fillId="33" borderId="14" xfId="58" applyNumberFormat="1" applyFont="1" applyFill="1" applyBorder="1" applyAlignment="1" applyProtection="1">
      <alignment vertical="top" wrapText="1"/>
      <protection locked="0"/>
    </xf>
    <xf numFmtId="0" fontId="10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3" fillId="0" borderId="0" xfId="0" applyFont="1" applyAlignment="1">
      <alignment/>
    </xf>
    <xf numFmtId="166" fontId="59" fillId="0" borderId="0" xfId="0" applyNumberFormat="1" applyFont="1" applyAlignment="1">
      <alignment/>
    </xf>
    <xf numFmtId="165" fontId="59" fillId="0" borderId="0" xfId="0" applyNumberFormat="1" applyFont="1" applyAlignment="1">
      <alignment/>
    </xf>
    <xf numFmtId="0" fontId="5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wrapText="1" shrinkToFit="1"/>
    </xf>
    <xf numFmtId="0" fontId="11" fillId="0" borderId="14" xfId="0" applyFont="1" applyFill="1" applyBorder="1" applyAlignment="1">
      <alignment horizontal="justify" wrapText="1"/>
    </xf>
    <xf numFmtId="0" fontId="11" fillId="0" borderId="14" xfId="0" applyFont="1" applyFill="1" applyBorder="1" applyAlignment="1">
      <alignment horizontal="justify"/>
    </xf>
    <xf numFmtId="0" fontId="3" fillId="0" borderId="15" xfId="57" applyFont="1" applyFill="1" applyBorder="1" applyAlignment="1">
      <alignment horizontal="center" wrapText="1" shrinkToFit="1"/>
      <protection/>
    </xf>
    <xf numFmtId="49" fontId="3" fillId="0" borderId="15" xfId="57" applyNumberFormat="1" applyFont="1" applyFill="1" applyBorder="1" applyAlignment="1">
      <alignment horizontal="center" wrapText="1" shrinkToFit="1"/>
      <protection/>
    </xf>
    <xf numFmtId="49" fontId="3" fillId="0" borderId="15" xfId="57" applyNumberFormat="1" applyFont="1" applyFill="1" applyBorder="1" applyAlignment="1">
      <alignment horizontal="left" wrapText="1" shrinkToFit="1"/>
      <protection/>
    </xf>
    <xf numFmtId="49" fontId="3" fillId="0" borderId="15" xfId="57" applyNumberFormat="1" applyFont="1" applyFill="1" applyBorder="1" applyAlignment="1">
      <alignment horizontal="center" vertical="center" wrapText="1" shrinkToFit="1"/>
      <protection/>
    </xf>
    <xf numFmtId="0" fontId="2" fillId="0" borderId="18" xfId="57" applyFont="1" applyFill="1" applyBorder="1" applyAlignment="1">
      <alignment horizontal="center" wrapText="1" shrinkToFit="1"/>
      <protection/>
    </xf>
    <xf numFmtId="0" fontId="6" fillId="0" borderId="14" xfId="0" applyFont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3" fillId="0" borderId="14" xfId="0" applyFont="1" applyBorder="1" applyAlignment="1">
      <alignment wrapText="1"/>
    </xf>
    <xf numFmtId="0" fontId="60" fillId="0" borderId="0" xfId="0" applyFont="1" applyAlignment="1">
      <alignment/>
    </xf>
    <xf numFmtId="0" fontId="60" fillId="0" borderId="14" xfId="0" applyFont="1" applyBorder="1" applyAlignment="1">
      <alignment wrapText="1"/>
    </xf>
    <xf numFmtId="167" fontId="60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/>
    </xf>
    <xf numFmtId="167" fontId="61" fillId="0" borderId="14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17" xfId="0" applyFont="1" applyFill="1" applyBorder="1" applyAlignment="1">
      <alignment horizontal="left" vertical="top" wrapText="1" readingOrder="2"/>
    </xf>
    <xf numFmtId="0" fontId="18" fillId="0" borderId="17" xfId="0" applyFont="1" applyFill="1" applyBorder="1" applyAlignment="1">
      <alignment horizontal="left" wrapText="1" readingOrder="2"/>
    </xf>
    <xf numFmtId="0" fontId="18" fillId="0" borderId="0" xfId="0" applyFont="1" applyFill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left" wrapText="1" shrinkToFit="1"/>
    </xf>
    <xf numFmtId="167" fontId="15" fillId="0" borderId="14" xfId="0" applyNumberFormat="1" applyFont="1" applyFill="1" applyBorder="1" applyAlignment="1">
      <alignment wrapText="1" shrinkToFit="1"/>
    </xf>
    <xf numFmtId="0" fontId="15" fillId="0" borderId="0" xfId="0" applyFont="1" applyFill="1" applyAlignment="1">
      <alignment/>
    </xf>
    <xf numFmtId="0" fontId="18" fillId="0" borderId="14" xfId="0" applyFont="1" applyFill="1" applyBorder="1" applyAlignment="1">
      <alignment horizontal="left" wrapText="1" shrinkToFit="1"/>
    </xf>
    <xf numFmtId="49" fontId="15" fillId="0" borderId="14" xfId="0" applyNumberFormat="1" applyFont="1" applyFill="1" applyBorder="1" applyAlignment="1">
      <alignment horizontal="left" wrapText="1" shrinkToFit="1"/>
    </xf>
    <xf numFmtId="0" fontId="18" fillId="0" borderId="14" xfId="0" applyFont="1" applyFill="1" applyBorder="1" applyAlignment="1">
      <alignment wrapText="1" shrinkToFit="1"/>
    </xf>
    <xf numFmtId="49" fontId="18" fillId="0" borderId="14" xfId="0" applyNumberFormat="1" applyFont="1" applyFill="1" applyBorder="1" applyAlignment="1">
      <alignment horizontal="left" wrapText="1" shrinkToFit="1"/>
    </xf>
    <xf numFmtId="167" fontId="17" fillId="0" borderId="14" xfId="0" applyNumberFormat="1" applyFont="1" applyFill="1" applyBorder="1" applyAlignment="1">
      <alignment wrapText="1" shrinkToFit="1"/>
    </xf>
    <xf numFmtId="49" fontId="18" fillId="0" borderId="14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horizontal="left" wrapText="1" shrinkToFit="1"/>
    </xf>
    <xf numFmtId="167" fontId="20" fillId="0" borderId="14" xfId="0" applyNumberFormat="1" applyFont="1" applyFill="1" applyBorder="1" applyAlignment="1">
      <alignment wrapText="1" shrinkToFit="1"/>
    </xf>
    <xf numFmtId="0" fontId="18" fillId="0" borderId="14" xfId="0" applyFont="1" applyFill="1" applyBorder="1" applyAlignment="1">
      <alignment horizontal="justify" wrapText="1"/>
    </xf>
    <xf numFmtId="167" fontId="17" fillId="0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8" fillId="0" borderId="16" xfId="0" applyFont="1" applyFill="1" applyBorder="1" applyAlignment="1">
      <alignment vertical="justify" wrapText="1"/>
    </xf>
    <xf numFmtId="0" fontId="15" fillId="0" borderId="14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left"/>
    </xf>
    <xf numFmtId="167" fontId="20" fillId="0" borderId="14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/>
    </xf>
    <xf numFmtId="49" fontId="18" fillId="0" borderId="16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 wrapText="1"/>
    </xf>
    <xf numFmtId="49" fontId="18" fillId="0" borderId="15" xfId="0" applyNumberFormat="1" applyFont="1" applyFill="1" applyBorder="1" applyAlignment="1">
      <alignment horizontal="left"/>
    </xf>
    <xf numFmtId="49" fontId="18" fillId="0" borderId="17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justify"/>
    </xf>
    <xf numFmtId="167" fontId="17" fillId="0" borderId="19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justify" wrapText="1"/>
    </xf>
    <xf numFmtId="0" fontId="18" fillId="0" borderId="15" xfId="0" applyFont="1" applyFill="1" applyBorder="1" applyAlignment="1">
      <alignment horizontal="justify"/>
    </xf>
    <xf numFmtId="49" fontId="18" fillId="0" borderId="14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18" fillId="0" borderId="14" xfId="0" applyFont="1" applyFill="1" applyBorder="1" applyAlignment="1">
      <alignment horizontal="left" wrapText="1"/>
    </xf>
    <xf numFmtId="167" fontId="15" fillId="0" borderId="14" xfId="0" applyNumberFormat="1" applyFont="1" applyFill="1" applyBorder="1" applyAlignment="1">
      <alignment/>
    </xf>
    <xf numFmtId="0" fontId="18" fillId="0" borderId="0" xfId="0" applyFont="1" applyFill="1" applyAlignment="1">
      <alignment horizontal="left"/>
    </xf>
    <xf numFmtId="164" fontId="18" fillId="0" borderId="0" xfId="0" applyNumberFormat="1" applyFont="1" applyFill="1" applyAlignment="1">
      <alignment/>
    </xf>
    <xf numFmtId="167" fontId="2" fillId="0" borderId="15" xfId="57" applyNumberFormat="1" applyFont="1" applyFill="1" applyBorder="1" applyAlignment="1">
      <alignment horizontal="center" wrapText="1" shrinkToFit="1"/>
      <protection/>
    </xf>
    <xf numFmtId="167" fontId="2" fillId="0" borderId="14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10" fillId="0" borderId="14" xfId="0" applyNumberFormat="1" applyFont="1" applyFill="1" applyBorder="1" applyAlignment="1">
      <alignment wrapText="1" shrinkToFit="1"/>
    </xf>
    <xf numFmtId="167" fontId="3" fillId="0" borderId="20" xfId="0" applyNumberFormat="1" applyFont="1" applyFill="1" applyBorder="1" applyAlignment="1">
      <alignment horizontal="right"/>
    </xf>
    <xf numFmtId="167" fontId="3" fillId="0" borderId="21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165" fontId="3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59" fillId="34" borderId="0" xfId="0" applyFont="1" applyFill="1" applyAlignment="1">
      <alignment/>
    </xf>
    <xf numFmtId="0" fontId="6" fillId="0" borderId="14" xfId="0" applyFont="1" applyBorder="1" applyAlignment="1">
      <alignment vertical="top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14" xfId="52" applyFont="1" applyFill="1" applyBorder="1" applyAlignment="1">
      <alignment horizontal="left" vertical="center" wrapText="1"/>
      <protection/>
    </xf>
    <xf numFmtId="2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9" fillId="0" borderId="0" xfId="0" applyFont="1" applyFill="1" applyAlignment="1">
      <alignment horizontal="center" vertical="center"/>
    </xf>
    <xf numFmtId="168" fontId="3" fillId="0" borderId="14" xfId="58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left" vertical="top" wrapText="1"/>
    </xf>
    <xf numFmtId="0" fontId="3" fillId="0" borderId="14" xfId="52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17" fillId="0" borderId="14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left" textRotation="90" wrapText="1" readingOrder="2"/>
    </xf>
    <xf numFmtId="164" fontId="3" fillId="0" borderId="14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justify"/>
    </xf>
    <xf numFmtId="49" fontId="18" fillId="33" borderId="14" xfId="0" applyNumberFormat="1" applyFont="1" applyFill="1" applyBorder="1" applyAlignment="1">
      <alignment horizontal="left"/>
    </xf>
    <xf numFmtId="0" fontId="18" fillId="33" borderId="15" xfId="0" applyFont="1" applyFill="1" applyBorder="1" applyAlignment="1">
      <alignment horizontal="justify"/>
    </xf>
    <xf numFmtId="0" fontId="59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7" fontId="6" fillId="0" borderId="14" xfId="0" applyNumberFormat="1" applyFont="1" applyBorder="1" applyAlignment="1">
      <alignment vertical="top" wrapText="1"/>
    </xf>
    <xf numFmtId="168" fontId="14" fillId="33" borderId="14" xfId="58" applyNumberFormat="1" applyFont="1" applyFill="1" applyBorder="1" applyAlignment="1" applyProtection="1">
      <alignment horizontal="center" vertical="center"/>
      <protection locked="0"/>
    </xf>
    <xf numFmtId="168" fontId="8" fillId="0" borderId="14" xfId="58" applyNumberFormat="1" applyFont="1" applyFill="1" applyBorder="1" applyAlignment="1" applyProtection="1">
      <alignment horizontal="center" vertical="center"/>
      <protection locked="0"/>
    </xf>
    <xf numFmtId="168" fontId="2" fillId="33" borderId="14" xfId="58" applyNumberFormat="1" applyFont="1" applyFill="1" applyBorder="1" applyAlignment="1" applyProtection="1">
      <alignment horizontal="center" vertical="center"/>
      <protection locked="0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top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3" fillId="33" borderId="14" xfId="0" applyNumberFormat="1" applyFont="1" applyFill="1" applyBorder="1" applyAlignment="1">
      <alignment horizontal="center" vertical="top" wrapText="1"/>
    </xf>
    <xf numFmtId="168" fontId="13" fillId="33" borderId="14" xfId="0" applyNumberFormat="1" applyFont="1" applyFill="1" applyBorder="1" applyAlignment="1">
      <alignment horizontal="center" vertical="top" wrapText="1"/>
    </xf>
    <xf numFmtId="168" fontId="3" fillId="33" borderId="14" xfId="0" applyNumberFormat="1" applyFont="1" applyFill="1" applyBorder="1" applyAlignment="1">
      <alignment horizontal="center" vertical="center" wrapText="1"/>
    </xf>
    <xf numFmtId="168" fontId="13" fillId="0" borderId="14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68" fontId="2" fillId="0" borderId="23" xfId="0" applyNumberFormat="1" applyFont="1" applyBorder="1" applyAlignment="1">
      <alignment horizontal="center"/>
    </xf>
    <xf numFmtId="49" fontId="15" fillId="0" borderId="14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vertical="top" wrapText="1"/>
    </xf>
    <xf numFmtId="167" fontId="3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/>
    </xf>
    <xf numFmtId="167" fontId="2" fillId="0" borderId="14" xfId="0" applyNumberFormat="1" applyFont="1" applyFill="1" applyBorder="1" applyAlignment="1">
      <alignment wrapText="1" shrinkToFit="1"/>
    </xf>
    <xf numFmtId="167" fontId="3" fillId="0" borderId="14" xfId="0" applyNumberFormat="1" applyFont="1" applyFill="1" applyBorder="1" applyAlignment="1">
      <alignment wrapText="1" shrinkToFit="1"/>
    </xf>
    <xf numFmtId="0" fontId="10" fillId="0" borderId="14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49" fontId="10" fillId="33" borderId="14" xfId="0" applyNumberFormat="1" applyFont="1" applyFill="1" applyBorder="1" applyAlignment="1">
      <alignment horizontal="left"/>
    </xf>
    <xf numFmtId="167" fontId="3" fillId="33" borderId="14" xfId="0" applyNumberFormat="1" applyFont="1" applyFill="1" applyBorder="1" applyAlignment="1">
      <alignment horizontal="right"/>
    </xf>
    <xf numFmtId="0" fontId="10" fillId="35" borderId="14" xfId="0" applyFont="1" applyFill="1" applyBorder="1" applyAlignment="1">
      <alignment horizontal="justify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9" fillId="33" borderId="24" xfId="0" applyFont="1" applyFill="1" applyBorder="1" applyAlignment="1">
      <alignment horizontal="left" vertical="top" wrapText="1" shrinkToFit="1"/>
    </xf>
    <xf numFmtId="0" fontId="59" fillId="33" borderId="22" xfId="0" applyFont="1" applyFill="1" applyBorder="1" applyAlignment="1">
      <alignment horizontal="left" vertical="top" wrapText="1" shrinkToFit="1"/>
    </xf>
    <xf numFmtId="0" fontId="18" fillId="0" borderId="24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2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wrapText="1"/>
    </xf>
    <xf numFmtId="0" fontId="18" fillId="0" borderId="24" xfId="0" applyFont="1" applyFill="1" applyBorder="1" applyAlignment="1">
      <alignment horizontal="justify" vertical="top" wrapText="1"/>
    </xf>
    <xf numFmtId="0" fontId="18" fillId="0" borderId="22" xfId="0" applyFont="1" applyFill="1" applyBorder="1" applyAlignment="1">
      <alignment horizontal="justify" vertical="top" wrapText="1"/>
    </xf>
    <xf numFmtId="0" fontId="18" fillId="0" borderId="24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horizontal="justify" vertical="top"/>
    </xf>
    <xf numFmtId="0" fontId="63" fillId="0" borderId="24" xfId="0" applyFont="1" applyBorder="1" applyAlignment="1">
      <alignment vertical="top" wrapText="1"/>
    </xf>
    <xf numFmtId="0" fontId="63" fillId="0" borderId="22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3" fillId="33" borderId="0" xfId="58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>
      <alignment horizontal="right"/>
    </xf>
    <xf numFmtId="0" fontId="21" fillId="33" borderId="0" xfId="58" applyFont="1" applyFill="1" applyAlignment="1" applyProtection="1">
      <alignment horizontal="center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165" fontId="3" fillId="33" borderId="17" xfId="58" applyNumberFormat="1" applyFont="1" applyFill="1" applyBorder="1" applyAlignment="1" applyProtection="1">
      <alignment horizontal="center" vertical="center" wrapText="1"/>
      <protection locked="0"/>
    </xf>
    <xf numFmtId="165" fontId="3" fillId="33" borderId="16" xfId="58" applyNumberFormat="1" applyFont="1" applyFill="1" applyBorder="1" applyAlignment="1" applyProtection="1">
      <alignment horizontal="center" vertical="center" wrapText="1"/>
      <protection locked="0"/>
    </xf>
    <xf numFmtId="165" fontId="3" fillId="33" borderId="14" xfId="58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58" applyFont="1" applyFill="1" applyBorder="1" applyAlignment="1" applyProtection="1">
      <alignment horizontal="center" vertical="top"/>
      <protection locked="0"/>
    </xf>
    <xf numFmtId="0" fontId="3" fillId="33" borderId="25" xfId="58" applyFont="1" applyFill="1" applyBorder="1" applyAlignment="1" applyProtection="1">
      <alignment horizontal="center" vertical="top"/>
      <protection locked="0"/>
    </xf>
    <xf numFmtId="0" fontId="3" fillId="33" borderId="22" xfId="58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60" fillId="0" borderId="0" xfId="0" applyFont="1" applyAlignment="1">
      <alignment horizontal="right" wrapText="1"/>
    </xf>
    <xf numFmtId="0" fontId="60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vertical="top" wrapText="1"/>
    </xf>
    <xf numFmtId="164" fontId="3" fillId="0" borderId="15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 wrapText="1"/>
    </xf>
    <xf numFmtId="164" fontId="3" fillId="0" borderId="14" xfId="0" applyNumberFormat="1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8" xfId="57"/>
    <cellStyle name="Обычный_Приложения к решению сессии 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A9" sqref="A9:E9"/>
    </sheetView>
  </sheetViews>
  <sheetFormatPr defaultColWidth="9.140625" defaultRowHeight="15"/>
  <cols>
    <col min="1" max="1" width="31.421875" style="63" customWidth="1"/>
    <col min="2" max="2" width="48.00390625" style="63" customWidth="1"/>
    <col min="3" max="3" width="14.7109375" style="63" customWidth="1"/>
    <col min="4" max="4" width="11.57421875" style="63" customWidth="1"/>
    <col min="5" max="5" width="12.00390625" style="63" customWidth="1"/>
    <col min="6" max="6" width="0.13671875" style="63" customWidth="1"/>
    <col min="7" max="16384" width="9.140625" style="63" customWidth="1"/>
  </cols>
  <sheetData>
    <row r="1" spans="2:10" ht="15.75">
      <c r="B1" s="64"/>
      <c r="C1" s="340" t="s">
        <v>10</v>
      </c>
      <c r="D1" s="340"/>
      <c r="E1" s="340"/>
      <c r="F1" s="66"/>
      <c r="G1" s="66"/>
      <c r="H1" s="66"/>
      <c r="I1" s="66"/>
      <c r="J1" s="66"/>
    </row>
    <row r="2" spans="2:10" ht="15.75">
      <c r="B2" s="64"/>
      <c r="C2" s="340" t="s">
        <v>380</v>
      </c>
      <c r="D2" s="340"/>
      <c r="E2" s="340"/>
      <c r="F2" s="66"/>
      <c r="G2" s="66"/>
      <c r="H2" s="66"/>
      <c r="I2" s="66"/>
      <c r="J2" s="66"/>
    </row>
    <row r="3" spans="2:10" ht="17.25" customHeight="1">
      <c r="B3" s="341" t="s">
        <v>11</v>
      </c>
      <c r="C3" s="341"/>
      <c r="D3" s="341"/>
      <c r="E3" s="341"/>
      <c r="F3" s="67"/>
      <c r="G3" s="67"/>
      <c r="H3" s="67"/>
      <c r="I3" s="67"/>
      <c r="J3" s="67"/>
    </row>
    <row r="4" spans="2:10" ht="20.25" customHeight="1">
      <c r="B4" s="341" t="s">
        <v>266</v>
      </c>
      <c r="C4" s="341"/>
      <c r="D4" s="341"/>
      <c r="E4" s="341"/>
      <c r="F4" s="67"/>
      <c r="G4" s="67"/>
      <c r="H4" s="67"/>
      <c r="I4" s="67"/>
      <c r="J4" s="67"/>
    </row>
    <row r="5" spans="2:10" ht="17.25" customHeight="1">
      <c r="B5" s="341" t="s">
        <v>382</v>
      </c>
      <c r="C5" s="341"/>
      <c r="D5" s="341"/>
      <c r="E5" s="341"/>
      <c r="F5" s="67"/>
      <c r="G5" s="67"/>
      <c r="H5" s="67"/>
      <c r="I5" s="67"/>
      <c r="J5" s="67"/>
    </row>
    <row r="6" spans="2:10" ht="17.25" customHeight="1">
      <c r="B6" s="68"/>
      <c r="C6" s="339" t="s">
        <v>476</v>
      </c>
      <c r="D6" s="339"/>
      <c r="E6" s="339"/>
      <c r="G6" s="68"/>
      <c r="H6" s="68"/>
      <c r="I6" s="68"/>
      <c r="J6" s="68"/>
    </row>
    <row r="7" ht="15.75">
      <c r="A7" s="8"/>
    </row>
    <row r="8" spans="1:8" ht="15.75">
      <c r="A8" s="342" t="s">
        <v>41</v>
      </c>
      <c r="B8" s="342"/>
      <c r="C8" s="342"/>
      <c r="D8" s="342"/>
      <c r="E8" s="342"/>
      <c r="F8" s="66"/>
      <c r="G8" s="66"/>
      <c r="H8" s="66"/>
    </row>
    <row r="9" spans="1:8" ht="15.75">
      <c r="A9" s="342" t="s">
        <v>267</v>
      </c>
      <c r="B9" s="342"/>
      <c r="C9" s="342"/>
      <c r="D9" s="342"/>
      <c r="E9" s="342"/>
      <c r="F9" s="66"/>
      <c r="G9" s="66"/>
      <c r="H9" s="66"/>
    </row>
    <row r="10" spans="1:5" ht="15.75">
      <c r="A10" s="8" t="s">
        <v>12</v>
      </c>
      <c r="E10" s="65" t="s">
        <v>42</v>
      </c>
    </row>
    <row r="11" spans="1:5" ht="47.25" customHeight="1">
      <c r="A11" s="343" t="s">
        <v>13</v>
      </c>
      <c r="B11" s="343" t="s">
        <v>366</v>
      </c>
      <c r="C11" s="344" t="s">
        <v>14</v>
      </c>
      <c r="D11" s="344"/>
      <c r="E11" s="344"/>
    </row>
    <row r="12" spans="1:5" ht="36.75" customHeight="1">
      <c r="A12" s="343"/>
      <c r="B12" s="343"/>
      <c r="C12" s="226" t="s">
        <v>192</v>
      </c>
      <c r="D12" s="226" t="s">
        <v>243</v>
      </c>
      <c r="E12" s="226" t="s">
        <v>268</v>
      </c>
    </row>
    <row r="13" spans="1:5" ht="34.5" customHeight="1">
      <c r="A13" s="284" t="s">
        <v>296</v>
      </c>
      <c r="B13" s="294" t="s">
        <v>298</v>
      </c>
      <c r="C13" s="314">
        <f>C18-C14</f>
        <v>665.0004599999993</v>
      </c>
      <c r="D13" s="70">
        <f>D18-D14</f>
        <v>0</v>
      </c>
      <c r="E13" s="70">
        <f>E18-E14</f>
        <v>0</v>
      </c>
    </row>
    <row r="14" spans="1:5" ht="34.5" customHeight="1">
      <c r="A14" s="284" t="s">
        <v>297</v>
      </c>
      <c r="B14" s="284" t="s">
        <v>299</v>
      </c>
      <c r="C14" s="314">
        <f>C15</f>
        <v>10740.61174</v>
      </c>
      <c r="D14" s="69">
        <f aca="true" t="shared" si="0" ref="D14:E16">D15</f>
        <v>9321.582</v>
      </c>
      <c r="E14" s="70">
        <f t="shared" si="0"/>
        <v>9145.853</v>
      </c>
    </row>
    <row r="15" spans="1:5" ht="34.5" customHeight="1">
      <c r="A15" s="284" t="s">
        <v>303</v>
      </c>
      <c r="B15" s="284" t="s">
        <v>300</v>
      </c>
      <c r="C15" s="314">
        <f>C16</f>
        <v>10740.61174</v>
      </c>
      <c r="D15" s="69">
        <f t="shared" si="0"/>
        <v>9321.582</v>
      </c>
      <c r="E15" s="70">
        <f t="shared" si="0"/>
        <v>9145.853</v>
      </c>
    </row>
    <row r="16" spans="1:5" ht="34.5" customHeight="1">
      <c r="A16" s="284" t="s">
        <v>304</v>
      </c>
      <c r="B16" s="284" t="s">
        <v>301</v>
      </c>
      <c r="C16" s="314">
        <f>C17</f>
        <v>10740.61174</v>
      </c>
      <c r="D16" s="69">
        <f t="shared" si="0"/>
        <v>9321.582</v>
      </c>
      <c r="E16" s="70">
        <f t="shared" si="0"/>
        <v>9145.853</v>
      </c>
    </row>
    <row r="17" spans="1:5" ht="34.5" customHeight="1">
      <c r="A17" s="284" t="s">
        <v>305</v>
      </c>
      <c r="B17" s="284" t="s">
        <v>302</v>
      </c>
      <c r="C17" s="314">
        <v>10740.61174</v>
      </c>
      <c r="D17" s="69">
        <v>9321.582</v>
      </c>
      <c r="E17" s="70">
        <v>9145.853</v>
      </c>
    </row>
    <row r="18" spans="1:5" ht="34.5" customHeight="1">
      <c r="A18" s="284" t="s">
        <v>309</v>
      </c>
      <c r="B18" s="284" t="s">
        <v>306</v>
      </c>
      <c r="C18" s="314">
        <f>C19</f>
        <v>11405.6122</v>
      </c>
      <c r="D18" s="69">
        <f aca="true" t="shared" si="1" ref="D18:E20">D19</f>
        <v>9321.582</v>
      </c>
      <c r="E18" s="70">
        <f t="shared" si="1"/>
        <v>9145.853</v>
      </c>
    </row>
    <row r="19" spans="1:5" ht="34.5" customHeight="1">
      <c r="A19" s="284" t="s">
        <v>310</v>
      </c>
      <c r="B19" s="284" t="s">
        <v>307</v>
      </c>
      <c r="C19" s="314">
        <f>C20</f>
        <v>11405.6122</v>
      </c>
      <c r="D19" s="69">
        <f t="shared" si="1"/>
        <v>9321.582</v>
      </c>
      <c r="E19" s="70">
        <f t="shared" si="1"/>
        <v>9145.853</v>
      </c>
    </row>
    <row r="20" spans="1:5" ht="34.5" customHeight="1">
      <c r="A20" s="284" t="s">
        <v>311</v>
      </c>
      <c r="B20" s="284" t="s">
        <v>308</v>
      </c>
      <c r="C20" s="314">
        <f>C21</f>
        <v>11405.6122</v>
      </c>
      <c r="D20" s="69">
        <f t="shared" si="1"/>
        <v>9321.582</v>
      </c>
      <c r="E20" s="70">
        <f t="shared" si="1"/>
        <v>9145.853</v>
      </c>
    </row>
    <row r="21" spans="1:5" ht="34.5" customHeight="1">
      <c r="A21" s="284" t="s">
        <v>312</v>
      </c>
      <c r="B21" s="284" t="s">
        <v>313</v>
      </c>
      <c r="C21" s="314">
        <v>11405.6122</v>
      </c>
      <c r="D21" s="289">
        <v>9321.582</v>
      </c>
      <c r="E21" s="70">
        <v>9145.853</v>
      </c>
    </row>
    <row r="22" spans="1:5" ht="34.5" customHeight="1">
      <c r="A22" s="344" t="s">
        <v>15</v>
      </c>
      <c r="B22" s="344"/>
      <c r="C22" s="314">
        <f>C13</f>
        <v>665.0004599999993</v>
      </c>
      <c r="D22" s="70">
        <f>D13</f>
        <v>0</v>
      </c>
      <c r="E22" s="70">
        <f>E13</f>
        <v>0</v>
      </c>
    </row>
    <row r="23" ht="15.75">
      <c r="A23" s="7"/>
    </row>
    <row r="24" ht="15.75">
      <c r="A24" s="7"/>
    </row>
    <row r="25" ht="15.75">
      <c r="A25" s="7"/>
    </row>
    <row r="26" ht="15.75">
      <c r="A26" s="7"/>
    </row>
    <row r="27" ht="15.75">
      <c r="A27" s="7"/>
    </row>
    <row r="28" ht="15.75">
      <c r="A28" s="7"/>
    </row>
    <row r="29" ht="15.75">
      <c r="A29" s="7"/>
    </row>
    <row r="30" ht="15.75">
      <c r="A30" s="7"/>
    </row>
    <row r="31" ht="15.75">
      <c r="A31" s="7"/>
    </row>
    <row r="32" ht="15.75">
      <c r="A32" s="7"/>
    </row>
    <row r="33" ht="15.75">
      <c r="A33" s="7"/>
    </row>
    <row r="34" ht="15.75">
      <c r="A34" s="7"/>
    </row>
    <row r="35" ht="15.75">
      <c r="A35" s="7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7"/>
    </row>
  </sheetData>
  <sheetProtection/>
  <mergeCells count="12">
    <mergeCell ref="A8:E8"/>
    <mergeCell ref="A11:A12"/>
    <mergeCell ref="B11:B12"/>
    <mergeCell ref="C11:E11"/>
    <mergeCell ref="A22:B22"/>
    <mergeCell ref="A9:E9"/>
    <mergeCell ref="C6:E6"/>
    <mergeCell ref="C1:E1"/>
    <mergeCell ref="B3:E3"/>
    <mergeCell ref="B4:E4"/>
    <mergeCell ref="B5:E5"/>
    <mergeCell ref="C2:E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SheetLayoutView="100" zoomScalePageLayoutView="0" workbookViewId="0" topLeftCell="A16">
      <selection activeCell="B16" sqref="B16:C16"/>
    </sheetView>
  </sheetViews>
  <sheetFormatPr defaultColWidth="9.140625" defaultRowHeight="15"/>
  <cols>
    <col min="1" max="1" width="24.7109375" style="214" customWidth="1"/>
    <col min="2" max="2" width="9.140625" style="209" customWidth="1"/>
    <col min="3" max="3" width="68.7109375" style="209" customWidth="1"/>
    <col min="4" max="4" width="9.140625" style="296" customWidth="1"/>
    <col min="5" max="16384" width="9.140625" style="209" customWidth="1"/>
  </cols>
  <sheetData>
    <row r="1" spans="2:4" s="63" customFormat="1" ht="15.75">
      <c r="B1" s="64"/>
      <c r="C1" s="286" t="s">
        <v>315</v>
      </c>
      <c r="D1" s="297"/>
    </row>
    <row r="2" spans="2:4" s="63" customFormat="1" ht="17.25" customHeight="1">
      <c r="B2" s="341" t="s">
        <v>379</v>
      </c>
      <c r="C2" s="341"/>
      <c r="D2" s="297"/>
    </row>
    <row r="3" spans="2:4" s="63" customFormat="1" ht="20.25" customHeight="1">
      <c r="B3" s="341" t="s">
        <v>266</v>
      </c>
      <c r="C3" s="341"/>
      <c r="D3" s="297"/>
    </row>
    <row r="4" spans="2:4" s="63" customFormat="1" ht="17.25" customHeight="1">
      <c r="B4" s="341" t="s">
        <v>382</v>
      </c>
      <c r="C4" s="341"/>
      <c r="D4" s="297"/>
    </row>
    <row r="5" spans="1:3" ht="15">
      <c r="A5" s="215"/>
      <c r="C5" s="312" t="s">
        <v>476</v>
      </c>
    </row>
    <row r="6" spans="1:3" ht="31.5" customHeight="1">
      <c r="A6" s="357" t="s">
        <v>165</v>
      </c>
      <c r="B6" s="357"/>
      <c r="C6" s="357"/>
    </row>
    <row r="7" ht="15">
      <c r="A7" s="179"/>
    </row>
    <row r="8" spans="1:3" ht="31.5" customHeight="1">
      <c r="A8" s="216" t="s">
        <v>368</v>
      </c>
      <c r="B8" s="349" t="s">
        <v>367</v>
      </c>
      <c r="C8" s="350"/>
    </row>
    <row r="9" spans="1:3" ht="15">
      <c r="A9" s="216">
        <v>1</v>
      </c>
      <c r="B9" s="355">
        <v>2</v>
      </c>
      <c r="C9" s="356"/>
    </row>
    <row r="10" spans="1:3" ht="16.5" customHeight="1">
      <c r="A10" s="358" t="s">
        <v>166</v>
      </c>
      <c r="B10" s="358"/>
      <c r="C10" s="358"/>
    </row>
    <row r="11" spans="1:3" ht="78.75" customHeight="1">
      <c r="A11" s="216" t="s">
        <v>180</v>
      </c>
      <c r="B11" s="347" t="s">
        <v>293</v>
      </c>
      <c r="C11" s="348"/>
    </row>
    <row r="12" spans="1:3" ht="61.5" customHeight="1">
      <c r="A12" s="216" t="s">
        <v>181</v>
      </c>
      <c r="B12" s="347" t="s">
        <v>294</v>
      </c>
      <c r="C12" s="348"/>
    </row>
    <row r="13" spans="1:3" ht="77.25" customHeight="1">
      <c r="A13" s="216" t="s">
        <v>182</v>
      </c>
      <c r="B13" s="347" t="s">
        <v>295</v>
      </c>
      <c r="C13" s="348"/>
    </row>
    <row r="14" spans="1:3" ht="68.25" customHeight="1">
      <c r="A14" s="216" t="s">
        <v>183</v>
      </c>
      <c r="B14" s="347" t="s">
        <v>283</v>
      </c>
      <c r="C14" s="348"/>
    </row>
    <row r="15" spans="1:3" ht="55.5" customHeight="1">
      <c r="A15" s="216" t="s">
        <v>360</v>
      </c>
      <c r="B15" s="351" t="s">
        <v>361</v>
      </c>
      <c r="C15" s="352"/>
    </row>
    <row r="16" spans="1:3" ht="49.5" customHeight="1">
      <c r="A16" s="216" t="s">
        <v>362</v>
      </c>
      <c r="B16" s="351" t="s">
        <v>363</v>
      </c>
      <c r="C16" s="352"/>
    </row>
    <row r="17" spans="1:3" ht="51.75" customHeight="1">
      <c r="A17" s="216" t="s">
        <v>364</v>
      </c>
      <c r="B17" s="351" t="s">
        <v>365</v>
      </c>
      <c r="C17" s="352"/>
    </row>
    <row r="18" spans="1:4" s="287" customFormat="1" ht="63.75" customHeight="1">
      <c r="A18" s="216" t="s">
        <v>284</v>
      </c>
      <c r="B18" s="351" t="s">
        <v>477</v>
      </c>
      <c r="C18" s="352"/>
      <c r="D18" s="298"/>
    </row>
    <row r="19" spans="1:4" s="287" customFormat="1" ht="39.75" customHeight="1">
      <c r="A19" s="216" t="s">
        <v>391</v>
      </c>
      <c r="B19" s="345" t="s">
        <v>384</v>
      </c>
      <c r="C19" s="346"/>
      <c r="D19" s="298"/>
    </row>
    <row r="20" spans="1:4" s="287" customFormat="1" ht="43.5" customHeight="1">
      <c r="A20" s="216" t="s">
        <v>392</v>
      </c>
      <c r="B20" s="345" t="s">
        <v>385</v>
      </c>
      <c r="C20" s="346"/>
      <c r="D20" s="298"/>
    </row>
    <row r="21" spans="1:4" s="287" customFormat="1" ht="35.25" customHeight="1">
      <c r="A21" s="216" t="s">
        <v>393</v>
      </c>
      <c r="B21" s="345" t="s">
        <v>386</v>
      </c>
      <c r="C21" s="346"/>
      <c r="D21" s="298"/>
    </row>
    <row r="22" spans="1:4" s="287" customFormat="1" ht="67.5" customHeight="1">
      <c r="A22" s="216" t="s">
        <v>394</v>
      </c>
      <c r="B22" s="345" t="s">
        <v>387</v>
      </c>
      <c r="C22" s="346"/>
      <c r="D22" s="298"/>
    </row>
    <row r="23" spans="1:4" s="287" customFormat="1" ht="48.75" customHeight="1">
      <c r="A23" s="216" t="s">
        <v>406</v>
      </c>
      <c r="B23" s="345" t="s">
        <v>388</v>
      </c>
      <c r="C23" s="346"/>
      <c r="D23" s="298"/>
    </row>
    <row r="24" spans="1:4" s="287" customFormat="1" ht="63.75" customHeight="1">
      <c r="A24" s="216" t="s">
        <v>395</v>
      </c>
      <c r="B24" s="345" t="s">
        <v>389</v>
      </c>
      <c r="C24" s="346"/>
      <c r="D24" s="298"/>
    </row>
    <row r="25" spans="1:4" s="287" customFormat="1" ht="48.75" customHeight="1">
      <c r="A25" s="216" t="s">
        <v>396</v>
      </c>
      <c r="B25" s="345" t="s">
        <v>390</v>
      </c>
      <c r="C25" s="346"/>
      <c r="D25" s="298"/>
    </row>
    <row r="26" spans="1:3" ht="45" customHeight="1">
      <c r="A26" s="216" t="s">
        <v>184</v>
      </c>
      <c r="B26" s="347" t="s">
        <v>168</v>
      </c>
      <c r="C26" s="348"/>
    </row>
    <row r="27" spans="1:3" ht="48" customHeight="1">
      <c r="A27" s="216" t="s">
        <v>185</v>
      </c>
      <c r="B27" s="347" t="s">
        <v>169</v>
      </c>
      <c r="C27" s="348"/>
    </row>
    <row r="28" spans="1:3" ht="23.25" customHeight="1">
      <c r="A28" s="216" t="s">
        <v>186</v>
      </c>
      <c r="B28" s="347" t="s">
        <v>170</v>
      </c>
      <c r="C28" s="348"/>
    </row>
    <row r="29" spans="1:3" ht="24.75" customHeight="1">
      <c r="A29" s="216" t="s">
        <v>187</v>
      </c>
      <c r="B29" s="347" t="s">
        <v>167</v>
      </c>
      <c r="C29" s="348"/>
    </row>
    <row r="30" spans="1:3" ht="28.5" customHeight="1">
      <c r="A30" s="216" t="s">
        <v>188</v>
      </c>
      <c r="B30" s="347" t="s">
        <v>171</v>
      </c>
      <c r="C30" s="348"/>
    </row>
    <row r="31" spans="1:3" ht="80.25" customHeight="1">
      <c r="A31" s="216" t="s">
        <v>265</v>
      </c>
      <c r="B31" s="347" t="s">
        <v>331</v>
      </c>
      <c r="C31" s="348"/>
    </row>
    <row r="32" spans="1:3" ht="54" customHeight="1">
      <c r="A32" s="216" t="s">
        <v>258</v>
      </c>
      <c r="B32" s="351" t="s">
        <v>249</v>
      </c>
      <c r="C32" s="352"/>
    </row>
    <row r="33" spans="1:3" ht="42" customHeight="1">
      <c r="A33" s="216" t="s">
        <v>259</v>
      </c>
      <c r="B33" s="351" t="s">
        <v>253</v>
      </c>
      <c r="C33" s="352"/>
    </row>
    <row r="34" spans="1:3" ht="78" customHeight="1">
      <c r="A34" s="216" t="s">
        <v>324</v>
      </c>
      <c r="B34" s="347" t="s">
        <v>172</v>
      </c>
      <c r="C34" s="348"/>
    </row>
    <row r="35" spans="1:3" ht="45" customHeight="1">
      <c r="A35" s="216" t="s">
        <v>323</v>
      </c>
      <c r="B35" s="347" t="s">
        <v>173</v>
      </c>
      <c r="C35" s="348"/>
    </row>
    <row r="36" spans="1:3" ht="53.25" customHeight="1">
      <c r="A36" s="216" t="s">
        <v>322</v>
      </c>
      <c r="B36" s="347" t="s">
        <v>174</v>
      </c>
      <c r="C36" s="348"/>
    </row>
    <row r="37" spans="1:3" ht="76.5" customHeight="1">
      <c r="A37" s="216" t="s">
        <v>321</v>
      </c>
      <c r="B37" s="347" t="s">
        <v>175</v>
      </c>
      <c r="C37" s="348"/>
    </row>
    <row r="38" spans="1:3" ht="91.5" customHeight="1">
      <c r="A38" s="216" t="s">
        <v>260</v>
      </c>
      <c r="B38" s="351" t="s">
        <v>354</v>
      </c>
      <c r="C38" s="352"/>
    </row>
    <row r="39" spans="1:3" ht="80.25" customHeight="1">
      <c r="A39" s="216" t="s">
        <v>264</v>
      </c>
      <c r="B39" s="347" t="s">
        <v>237</v>
      </c>
      <c r="C39" s="348"/>
    </row>
    <row r="40" spans="1:3" ht="80.25" customHeight="1">
      <c r="A40" s="216" t="s">
        <v>263</v>
      </c>
      <c r="B40" s="351" t="s">
        <v>238</v>
      </c>
      <c r="C40" s="352"/>
    </row>
    <row r="41" spans="1:3" ht="91.5" customHeight="1">
      <c r="A41" s="216" t="s">
        <v>262</v>
      </c>
      <c r="B41" s="351" t="s">
        <v>261</v>
      </c>
      <c r="C41" s="352"/>
    </row>
    <row r="42" spans="1:3" ht="69" customHeight="1">
      <c r="A42" s="216" t="s">
        <v>292</v>
      </c>
      <c r="B42" s="351" t="s">
        <v>291</v>
      </c>
      <c r="C42" s="352"/>
    </row>
    <row r="43" spans="1:3" ht="80.25" customHeight="1">
      <c r="A43" s="216" t="s">
        <v>289</v>
      </c>
      <c r="B43" s="351" t="s">
        <v>287</v>
      </c>
      <c r="C43" s="352"/>
    </row>
    <row r="44" spans="1:3" ht="65.25" customHeight="1">
      <c r="A44" s="216" t="s">
        <v>290</v>
      </c>
      <c r="B44" s="364" t="s">
        <v>288</v>
      </c>
      <c r="C44" s="365"/>
    </row>
    <row r="45" spans="1:3" ht="51" customHeight="1">
      <c r="A45" s="216" t="s">
        <v>286</v>
      </c>
      <c r="B45" s="351" t="s">
        <v>285</v>
      </c>
      <c r="C45" s="352"/>
    </row>
    <row r="46" spans="1:3" ht="24.75" customHeight="1">
      <c r="A46" s="216" t="s">
        <v>189</v>
      </c>
      <c r="B46" s="347" t="s">
        <v>235</v>
      </c>
      <c r="C46" s="348"/>
    </row>
    <row r="47" spans="1:3" s="296" customFormat="1" ht="32.25" customHeight="1">
      <c r="A47" s="295" t="s">
        <v>178</v>
      </c>
      <c r="B47" s="353" t="s">
        <v>177</v>
      </c>
      <c r="C47" s="354"/>
    </row>
    <row r="48" spans="1:4" s="288" customFormat="1" ht="39" customHeight="1">
      <c r="A48" s="295" t="s">
        <v>327</v>
      </c>
      <c r="B48" s="353" t="s">
        <v>328</v>
      </c>
      <c r="C48" s="354"/>
      <c r="D48" s="296"/>
    </row>
    <row r="49" spans="1:4" s="288" customFormat="1" ht="45" customHeight="1">
      <c r="A49" s="295" t="s">
        <v>329</v>
      </c>
      <c r="B49" s="353" t="s">
        <v>330</v>
      </c>
      <c r="C49" s="354"/>
      <c r="D49" s="296"/>
    </row>
    <row r="50" spans="1:3" s="296" customFormat="1" ht="45" customHeight="1">
      <c r="A50" s="295" t="s">
        <v>318</v>
      </c>
      <c r="B50" s="353" t="s">
        <v>319</v>
      </c>
      <c r="C50" s="354"/>
    </row>
    <row r="51" spans="1:3" s="296" customFormat="1" ht="45" customHeight="1">
      <c r="A51" s="295" t="s">
        <v>320</v>
      </c>
      <c r="B51" s="362" t="s">
        <v>179</v>
      </c>
      <c r="C51" s="363"/>
    </row>
    <row r="52" spans="1:3" s="296" customFormat="1" ht="39" customHeight="1">
      <c r="A52" s="295" t="s">
        <v>316</v>
      </c>
      <c r="B52" s="360" t="s">
        <v>317</v>
      </c>
      <c r="C52" s="361"/>
    </row>
    <row r="53" spans="1:3" s="296" customFormat="1" ht="66" customHeight="1">
      <c r="A53" s="295" t="s">
        <v>410</v>
      </c>
      <c r="B53" s="353" t="s">
        <v>409</v>
      </c>
      <c r="C53" s="354"/>
    </row>
    <row r="54" spans="1:3" s="296" customFormat="1" ht="78" customHeight="1">
      <c r="A54" s="295" t="s">
        <v>412</v>
      </c>
      <c r="B54" s="353" t="s">
        <v>411</v>
      </c>
      <c r="C54" s="354"/>
    </row>
    <row r="55" spans="1:3" s="296" customFormat="1" ht="39" customHeight="1">
      <c r="A55" s="295" t="s">
        <v>407</v>
      </c>
      <c r="B55" s="360" t="s">
        <v>408</v>
      </c>
      <c r="C55" s="361"/>
    </row>
    <row r="56" spans="1:3" ht="15.75" customHeight="1">
      <c r="A56" s="359" t="s">
        <v>27</v>
      </c>
      <c r="B56" s="359"/>
      <c r="C56" s="359"/>
    </row>
    <row r="57" spans="1:3" ht="15" customHeight="1">
      <c r="A57" s="216" t="s">
        <v>28</v>
      </c>
      <c r="B57" s="347" t="s">
        <v>17</v>
      </c>
      <c r="C57" s="348"/>
    </row>
    <row r="58" spans="1:3" ht="86.25" customHeight="1">
      <c r="A58" s="216" t="s">
        <v>29</v>
      </c>
      <c r="B58" s="347" t="s">
        <v>30</v>
      </c>
      <c r="C58" s="348"/>
    </row>
  </sheetData>
  <sheetProtection/>
  <mergeCells count="55">
    <mergeCell ref="B45:C45"/>
    <mergeCell ref="B40:C40"/>
    <mergeCell ref="B41:C41"/>
    <mergeCell ref="B42:C42"/>
    <mergeCell ref="B43:C43"/>
    <mergeCell ref="B44:C44"/>
    <mergeCell ref="B58:C58"/>
    <mergeCell ref="B47:C47"/>
    <mergeCell ref="B50:C50"/>
    <mergeCell ref="B46:C46"/>
    <mergeCell ref="A56:C56"/>
    <mergeCell ref="B57:C57"/>
    <mergeCell ref="B55:C55"/>
    <mergeCell ref="B49:C49"/>
    <mergeCell ref="B51:C51"/>
    <mergeCell ref="B52:C52"/>
    <mergeCell ref="B53:C53"/>
    <mergeCell ref="B54:C54"/>
    <mergeCell ref="B37:C37"/>
    <mergeCell ref="B38:C38"/>
    <mergeCell ref="B48:C48"/>
    <mergeCell ref="B2:C2"/>
    <mergeCell ref="B3:C3"/>
    <mergeCell ref="B4:C4"/>
    <mergeCell ref="B28:C28"/>
    <mergeCell ref="B9:C9"/>
    <mergeCell ref="B13:C13"/>
    <mergeCell ref="B14:C14"/>
    <mergeCell ref="B27:C27"/>
    <mergeCell ref="A6:C6"/>
    <mergeCell ref="A10:C10"/>
    <mergeCell ref="B11:C11"/>
    <mergeCell ref="B12:C12"/>
    <mergeCell ref="B39:C39"/>
    <mergeCell ref="B8:C8"/>
    <mergeCell ref="B36:C36"/>
    <mergeCell ref="B26:C26"/>
    <mergeCell ref="B34:C34"/>
    <mergeCell ref="B29:C29"/>
    <mergeCell ref="B35:C35"/>
    <mergeCell ref="B18:C18"/>
    <mergeCell ref="B31:C31"/>
    <mergeCell ref="B32:C32"/>
    <mergeCell ref="B33:C33"/>
    <mergeCell ref="B15:C15"/>
    <mergeCell ref="B16:C16"/>
    <mergeCell ref="B17:C17"/>
    <mergeCell ref="B19:C19"/>
    <mergeCell ref="B20:C20"/>
    <mergeCell ref="B21:C21"/>
    <mergeCell ref="B22:C22"/>
    <mergeCell ref="B23:C23"/>
    <mergeCell ref="B25:C25"/>
    <mergeCell ref="B24:C24"/>
    <mergeCell ref="B30:C30"/>
  </mergeCells>
  <printOptions/>
  <pageMargins left="0.7" right="0.7" top="0.75" bottom="0.75" header="0.3" footer="0.3"/>
  <pageSetup horizontalDpi="600" verticalDpi="600" orientation="portrait" paperSize="9" scale="82" r:id="rId1"/>
  <rowBreaks count="3" manualBreakCount="3">
    <brk id="22" max="255" man="1"/>
    <brk id="39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2.7109375" style="161" customWidth="1"/>
    <col min="2" max="2" width="7.28125" style="178" customWidth="1"/>
    <col min="3" max="3" width="10.57421875" style="178" customWidth="1"/>
    <col min="4" max="4" width="31.140625" style="161" customWidth="1"/>
    <col min="5" max="5" width="43.421875" style="161" customWidth="1"/>
    <col min="6" max="6" width="15.28125" style="161" customWidth="1"/>
    <col min="7" max="8" width="9.140625" style="161" customWidth="1"/>
    <col min="9" max="9" width="11.28125" style="161" customWidth="1"/>
    <col min="10" max="16384" width="9.140625" style="161" customWidth="1"/>
  </cols>
  <sheetData>
    <row r="1" spans="2:7" ht="15.75">
      <c r="B1" s="162"/>
      <c r="C1" s="162"/>
      <c r="D1" s="163"/>
      <c r="E1" s="163" t="s">
        <v>159</v>
      </c>
      <c r="F1" s="164"/>
      <c r="G1" s="164"/>
    </row>
    <row r="2" spans="1:6" ht="15.75">
      <c r="A2" s="165"/>
      <c r="B2" s="162"/>
      <c r="C2" s="166"/>
      <c r="D2" s="163"/>
      <c r="E2" s="163" t="s">
        <v>379</v>
      </c>
      <c r="F2" s="167"/>
    </row>
    <row r="3" spans="2:6" ht="50.25" customHeight="1">
      <c r="B3" s="162"/>
      <c r="C3" s="163"/>
      <c r="D3" s="227"/>
      <c r="E3" s="227" t="s">
        <v>269</v>
      </c>
      <c r="F3" s="168"/>
    </row>
    <row r="4" spans="2:6" ht="19.5" customHeight="1">
      <c r="B4" s="162"/>
      <c r="C4" s="163"/>
      <c r="D4" s="189"/>
      <c r="E4" s="189" t="s">
        <v>476</v>
      </c>
      <c r="F4" s="168"/>
    </row>
    <row r="5" spans="2:6" ht="15.75">
      <c r="B5" s="162"/>
      <c r="C5" s="163"/>
      <c r="D5" s="163"/>
      <c r="E5" s="163"/>
      <c r="F5" s="168"/>
    </row>
    <row r="6" spans="1:7" ht="15.75">
      <c r="A6" s="169"/>
      <c r="B6" s="162"/>
      <c r="C6" s="163"/>
      <c r="D6" s="163"/>
      <c r="E6" s="163"/>
      <c r="F6" s="168"/>
      <c r="G6" s="167"/>
    </row>
    <row r="7" spans="2:7" ht="15.75">
      <c r="B7" s="162"/>
      <c r="C7" s="162"/>
      <c r="D7" s="162"/>
      <c r="E7" s="162"/>
      <c r="F7" s="164"/>
      <c r="G7" s="164"/>
    </row>
    <row r="8" spans="1:8" ht="15.75">
      <c r="A8" s="169"/>
      <c r="B8" s="162"/>
      <c r="C8" s="162"/>
      <c r="D8" s="162"/>
      <c r="E8" s="162"/>
      <c r="F8" s="170"/>
      <c r="G8" s="169"/>
      <c r="H8" s="171"/>
    </row>
    <row r="9" spans="1:8" ht="15.75">
      <c r="A9" s="169"/>
      <c r="B9" s="366" t="s">
        <v>160</v>
      </c>
      <c r="C9" s="366"/>
      <c r="D9" s="366"/>
      <c r="E9" s="366"/>
      <c r="F9" s="162"/>
      <c r="G9" s="162"/>
      <c r="H9" s="167"/>
    </row>
    <row r="10" spans="1:8" ht="32.25" customHeight="1">
      <c r="A10" s="169"/>
      <c r="B10" s="367" t="s">
        <v>270</v>
      </c>
      <c r="C10" s="367"/>
      <c r="D10" s="367"/>
      <c r="E10" s="367"/>
      <c r="F10" s="162"/>
      <c r="G10" s="162"/>
      <c r="H10" s="167"/>
    </row>
    <row r="11" spans="1:8" ht="15.75">
      <c r="A11" s="169"/>
      <c r="B11" s="162"/>
      <c r="C11" s="162"/>
      <c r="D11" s="162"/>
      <c r="E11" s="162"/>
      <c r="F11" s="172"/>
      <c r="G11" s="162"/>
      <c r="H11" s="167"/>
    </row>
    <row r="12" spans="2:7" ht="69" customHeight="1">
      <c r="B12" s="173" t="s">
        <v>43</v>
      </c>
      <c r="C12" s="174" t="s">
        <v>371</v>
      </c>
      <c r="D12" s="174" t="s">
        <v>370</v>
      </c>
      <c r="E12" s="174" t="s">
        <v>369</v>
      </c>
      <c r="F12" s="164"/>
      <c r="G12" s="164"/>
    </row>
    <row r="13" spans="2:7" s="303" customFormat="1" ht="15.75">
      <c r="B13" s="302">
        <v>1</v>
      </c>
      <c r="C13" s="302">
        <v>2</v>
      </c>
      <c r="D13" s="302">
        <v>3</v>
      </c>
      <c r="E13" s="302">
        <v>4</v>
      </c>
      <c r="F13" s="304"/>
      <c r="G13" s="304"/>
    </row>
    <row r="14" spans="2:7" ht="15.75">
      <c r="B14" s="368" t="s">
        <v>89</v>
      </c>
      <c r="C14" s="369"/>
      <c r="D14" s="369"/>
      <c r="E14" s="370"/>
      <c r="F14" s="164"/>
      <c r="G14" s="164"/>
    </row>
    <row r="15" spans="2:7" ht="40.5" customHeight="1">
      <c r="B15" s="175">
        <v>1</v>
      </c>
      <c r="C15" s="176" t="s">
        <v>124</v>
      </c>
      <c r="D15" s="294" t="s">
        <v>345</v>
      </c>
      <c r="E15" s="294" t="s">
        <v>298</v>
      </c>
      <c r="F15" s="177"/>
      <c r="G15" s="177"/>
    </row>
    <row r="16" spans="2:7" ht="37.5" customHeight="1">
      <c r="B16" s="175">
        <v>2</v>
      </c>
      <c r="C16" s="176" t="s">
        <v>124</v>
      </c>
      <c r="D16" s="294" t="s">
        <v>346</v>
      </c>
      <c r="E16" s="294" t="s">
        <v>299</v>
      </c>
      <c r="F16" s="177"/>
      <c r="G16" s="177"/>
    </row>
    <row r="17" spans="2:5" ht="31.5">
      <c r="B17" s="175">
        <v>3</v>
      </c>
      <c r="C17" s="176" t="s">
        <v>124</v>
      </c>
      <c r="D17" s="294" t="s">
        <v>347</v>
      </c>
      <c r="E17" s="294" t="s">
        <v>300</v>
      </c>
    </row>
    <row r="18" spans="2:5" ht="31.5">
      <c r="B18" s="175">
        <v>4</v>
      </c>
      <c r="C18" s="176" t="s">
        <v>124</v>
      </c>
      <c r="D18" s="294" t="s">
        <v>348</v>
      </c>
      <c r="E18" s="294" t="s">
        <v>301</v>
      </c>
    </row>
    <row r="19" spans="2:5" ht="31.5">
      <c r="B19" s="175">
        <v>5</v>
      </c>
      <c r="C19" s="176" t="s">
        <v>124</v>
      </c>
      <c r="D19" s="294" t="s">
        <v>349</v>
      </c>
      <c r="E19" s="294" t="s">
        <v>302</v>
      </c>
    </row>
    <row r="20" spans="2:5" ht="31.5">
      <c r="B20" s="175">
        <v>6</v>
      </c>
      <c r="C20" s="176" t="s">
        <v>124</v>
      </c>
      <c r="D20" s="294" t="s">
        <v>350</v>
      </c>
      <c r="E20" s="294" t="s">
        <v>306</v>
      </c>
    </row>
    <row r="21" spans="2:5" ht="31.5">
      <c r="B21" s="175">
        <v>7</v>
      </c>
      <c r="C21" s="176" t="s">
        <v>124</v>
      </c>
      <c r="D21" s="294" t="s">
        <v>351</v>
      </c>
      <c r="E21" s="294" t="s">
        <v>307</v>
      </c>
    </row>
    <row r="22" spans="2:5" ht="31.5">
      <c r="B22" s="175">
        <v>8</v>
      </c>
      <c r="C22" s="176" t="s">
        <v>124</v>
      </c>
      <c r="D22" s="294" t="s">
        <v>352</v>
      </c>
      <c r="E22" s="294" t="s">
        <v>308</v>
      </c>
    </row>
    <row r="23" spans="2:5" ht="36" customHeight="1">
      <c r="B23" s="175">
        <v>9</v>
      </c>
      <c r="C23" s="176" t="s">
        <v>124</v>
      </c>
      <c r="D23" s="294" t="s">
        <v>353</v>
      </c>
      <c r="E23" s="294" t="s">
        <v>313</v>
      </c>
    </row>
  </sheetData>
  <sheetProtection/>
  <mergeCells count="3">
    <mergeCell ref="B9:E9"/>
    <mergeCell ref="B10:E10"/>
    <mergeCell ref="B14:E14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25">
      <selection activeCell="L29" sqref="L29"/>
    </sheetView>
  </sheetViews>
  <sheetFormatPr defaultColWidth="9.140625" defaultRowHeight="15"/>
  <cols>
    <col min="1" max="1" width="2.7109375" style="78" customWidth="1"/>
    <col min="2" max="2" width="4.57421875" style="78" customWidth="1"/>
    <col min="3" max="4" width="3.7109375" style="78" customWidth="1"/>
    <col min="5" max="5" width="4.00390625" style="78" customWidth="1"/>
    <col min="6" max="6" width="4.140625" style="78" customWidth="1"/>
    <col min="7" max="7" width="3.8515625" style="78" customWidth="1"/>
    <col min="8" max="8" width="5.00390625" style="78" customWidth="1"/>
    <col min="9" max="9" width="9.00390625" style="78" customWidth="1"/>
    <col min="10" max="10" width="56.00390625" style="78" customWidth="1"/>
    <col min="11" max="11" width="14.140625" style="79" customWidth="1"/>
    <col min="12" max="12" width="14.8515625" style="80" customWidth="1"/>
    <col min="13" max="13" width="13.57421875" style="80" bestFit="1" customWidth="1"/>
    <col min="14" max="16384" width="9.140625" style="81" customWidth="1"/>
  </cols>
  <sheetData>
    <row r="1" spans="10:12" ht="12.75">
      <c r="J1" s="217"/>
      <c r="L1" s="80" t="s">
        <v>155</v>
      </c>
    </row>
    <row r="2" spans="10:13" ht="15" customHeight="1">
      <c r="J2" s="371" t="s">
        <v>379</v>
      </c>
      <c r="K2" s="371"/>
      <c r="L2" s="371"/>
      <c r="M2" s="371"/>
    </row>
    <row r="3" spans="10:13" ht="12.75">
      <c r="J3" s="372" t="s">
        <v>269</v>
      </c>
      <c r="K3" s="372"/>
      <c r="L3" s="372"/>
      <c r="M3" s="372"/>
    </row>
    <row r="4" spans="10:12" ht="12.75">
      <c r="J4" s="81"/>
      <c r="K4" s="82"/>
      <c r="L4" s="80" t="s">
        <v>476</v>
      </c>
    </row>
    <row r="5" spans="1:11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3" ht="12.75" customHeight="1">
      <c r="A6" s="373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ht="15">
      <c r="A7" s="83" t="s">
        <v>90</v>
      </c>
      <c r="B7" s="83"/>
      <c r="C7" s="83"/>
      <c r="D7" s="83"/>
      <c r="E7" s="83"/>
      <c r="F7" s="83"/>
      <c r="G7" s="83"/>
      <c r="H7" s="83"/>
      <c r="I7" s="83"/>
      <c r="J7" s="85"/>
      <c r="L7" s="86"/>
      <c r="M7" s="87" t="s">
        <v>91</v>
      </c>
    </row>
    <row r="8" spans="1:13" ht="17.25" customHeight="1">
      <c r="A8" s="88" t="s">
        <v>92</v>
      </c>
      <c r="B8" s="378" t="s">
        <v>93</v>
      </c>
      <c r="C8" s="379"/>
      <c r="D8" s="379"/>
      <c r="E8" s="379"/>
      <c r="F8" s="379"/>
      <c r="G8" s="379"/>
      <c r="H8" s="379"/>
      <c r="I8" s="380"/>
      <c r="J8" s="374" t="s">
        <v>367</v>
      </c>
      <c r="K8" s="375" t="s">
        <v>193</v>
      </c>
      <c r="L8" s="377" t="s">
        <v>244</v>
      </c>
      <c r="M8" s="377" t="s">
        <v>271</v>
      </c>
    </row>
    <row r="9" spans="1:13" ht="150.75" customHeight="1">
      <c r="A9" s="88"/>
      <c r="B9" s="180" t="s">
        <v>374</v>
      </c>
      <c r="C9" s="180" t="s">
        <v>94</v>
      </c>
      <c r="D9" s="180" t="s">
        <v>95</v>
      </c>
      <c r="E9" s="180" t="s">
        <v>96</v>
      </c>
      <c r="F9" s="180" t="s">
        <v>97</v>
      </c>
      <c r="G9" s="180" t="s">
        <v>98</v>
      </c>
      <c r="H9" s="180" t="s">
        <v>373</v>
      </c>
      <c r="I9" s="180" t="s">
        <v>372</v>
      </c>
      <c r="J9" s="374"/>
      <c r="K9" s="376"/>
      <c r="L9" s="377"/>
      <c r="M9" s="377"/>
    </row>
    <row r="10" spans="1:13" ht="12.75">
      <c r="A10" s="90"/>
      <c r="B10" s="91">
        <v>1</v>
      </c>
      <c r="C10" s="91">
        <v>2</v>
      </c>
      <c r="D10" s="91">
        <v>3</v>
      </c>
      <c r="E10" s="91">
        <v>4</v>
      </c>
      <c r="F10" s="91">
        <v>5</v>
      </c>
      <c r="G10" s="91">
        <v>6</v>
      </c>
      <c r="H10" s="91">
        <v>7</v>
      </c>
      <c r="I10" s="91">
        <v>8</v>
      </c>
      <c r="J10" s="91">
        <v>9</v>
      </c>
      <c r="K10" s="91">
        <v>10</v>
      </c>
      <c r="L10" s="91">
        <v>11</v>
      </c>
      <c r="M10" s="91">
        <v>12</v>
      </c>
    </row>
    <row r="11" spans="1:13" s="80" customFormat="1" ht="12.75">
      <c r="A11" s="90"/>
      <c r="B11" s="92" t="s">
        <v>99</v>
      </c>
      <c r="C11" s="92">
        <v>1</v>
      </c>
      <c r="D11" s="92" t="s">
        <v>8</v>
      </c>
      <c r="E11" s="92" t="s">
        <v>8</v>
      </c>
      <c r="F11" s="92" t="s">
        <v>99</v>
      </c>
      <c r="G11" s="92" t="s">
        <v>8</v>
      </c>
      <c r="H11" s="92" t="s">
        <v>100</v>
      </c>
      <c r="I11" s="93" t="s">
        <v>99</v>
      </c>
      <c r="J11" s="94" t="s">
        <v>101</v>
      </c>
      <c r="K11" s="95">
        <f>K12+K21+K29+K16+K32+K33</f>
        <v>655.24</v>
      </c>
      <c r="L11" s="95">
        <f>L12+L21+L29+L16+L33</f>
        <v>674.01</v>
      </c>
      <c r="M11" s="95">
        <f>M12+M21+M29+M16+M33</f>
        <v>685.9399999999999</v>
      </c>
    </row>
    <row r="12" spans="1:13" ht="12.75">
      <c r="A12" s="94"/>
      <c r="B12" s="96" t="s">
        <v>99</v>
      </c>
      <c r="C12" s="97" t="s">
        <v>102</v>
      </c>
      <c r="D12" s="96" t="s">
        <v>44</v>
      </c>
      <c r="E12" s="96" t="s">
        <v>8</v>
      </c>
      <c r="F12" s="96" t="s">
        <v>99</v>
      </c>
      <c r="G12" s="96" t="s">
        <v>8</v>
      </c>
      <c r="H12" s="96" t="s">
        <v>100</v>
      </c>
      <c r="I12" s="93" t="s">
        <v>99</v>
      </c>
      <c r="J12" s="94" t="s">
        <v>103</v>
      </c>
      <c r="K12" s="95">
        <f>K13</f>
        <v>409.74</v>
      </c>
      <c r="L12" s="95">
        <f>L13</f>
        <v>419.11</v>
      </c>
      <c r="M12" s="95">
        <f>M13</f>
        <v>428.84</v>
      </c>
    </row>
    <row r="13" spans="1:13" ht="13.5">
      <c r="A13" s="108"/>
      <c r="B13" s="96" t="s">
        <v>104</v>
      </c>
      <c r="C13" s="97" t="s">
        <v>102</v>
      </c>
      <c r="D13" s="96" t="s">
        <v>44</v>
      </c>
      <c r="E13" s="96" t="s">
        <v>45</v>
      </c>
      <c r="F13" s="96" t="s">
        <v>99</v>
      </c>
      <c r="G13" s="96" t="s">
        <v>44</v>
      </c>
      <c r="H13" s="96" t="s">
        <v>100</v>
      </c>
      <c r="I13" s="93" t="s">
        <v>40</v>
      </c>
      <c r="J13" s="94" t="s">
        <v>106</v>
      </c>
      <c r="K13" s="109">
        <f>K14+K15</f>
        <v>409.74</v>
      </c>
      <c r="L13" s="109">
        <f>L14+L15</f>
        <v>419.11</v>
      </c>
      <c r="M13" s="109">
        <f>M14+M15</f>
        <v>428.84</v>
      </c>
    </row>
    <row r="14" spans="1:13" ht="64.5">
      <c r="A14" s="108"/>
      <c r="B14" s="103" t="s">
        <v>104</v>
      </c>
      <c r="C14" s="104" t="s">
        <v>102</v>
      </c>
      <c r="D14" s="103" t="s">
        <v>44</v>
      </c>
      <c r="E14" s="103" t="s">
        <v>45</v>
      </c>
      <c r="F14" s="103" t="s">
        <v>105</v>
      </c>
      <c r="G14" s="103" t="s">
        <v>44</v>
      </c>
      <c r="H14" s="103" t="s">
        <v>100</v>
      </c>
      <c r="I14" s="105" t="s">
        <v>40</v>
      </c>
      <c r="J14" s="110" t="s">
        <v>355</v>
      </c>
      <c r="K14" s="111">
        <v>240.3</v>
      </c>
      <c r="L14" s="111">
        <v>249.67</v>
      </c>
      <c r="M14" s="111">
        <v>259.4</v>
      </c>
    </row>
    <row r="15" spans="1:13" ht="90.75" customHeight="1">
      <c r="A15" s="108"/>
      <c r="B15" s="103" t="s">
        <v>104</v>
      </c>
      <c r="C15" s="104" t="s">
        <v>102</v>
      </c>
      <c r="D15" s="103" t="s">
        <v>44</v>
      </c>
      <c r="E15" s="103" t="s">
        <v>45</v>
      </c>
      <c r="F15" s="103" t="s">
        <v>107</v>
      </c>
      <c r="G15" s="103" t="s">
        <v>44</v>
      </c>
      <c r="H15" s="103" t="s">
        <v>100</v>
      </c>
      <c r="I15" s="105" t="s">
        <v>40</v>
      </c>
      <c r="J15" s="110" t="s">
        <v>108</v>
      </c>
      <c r="K15" s="111">
        <v>169.44</v>
      </c>
      <c r="L15" s="111">
        <v>169.44</v>
      </c>
      <c r="M15" s="111">
        <v>169.44</v>
      </c>
    </row>
    <row r="16" spans="1:13" ht="31.5">
      <c r="A16" s="112"/>
      <c r="B16" s="113" t="s">
        <v>63</v>
      </c>
      <c r="C16" s="113" t="s">
        <v>102</v>
      </c>
      <c r="D16" s="113" t="s">
        <v>49</v>
      </c>
      <c r="E16" s="113" t="s">
        <v>111</v>
      </c>
      <c r="F16" s="113" t="s">
        <v>8</v>
      </c>
      <c r="G16" s="113" t="s">
        <v>44</v>
      </c>
      <c r="H16" s="113" t="s">
        <v>100</v>
      </c>
      <c r="I16" s="113" t="s">
        <v>40</v>
      </c>
      <c r="J16" s="114" t="s">
        <v>176</v>
      </c>
      <c r="K16" s="115">
        <f>K17+K18+K19+K20</f>
        <v>80.5</v>
      </c>
      <c r="L16" s="115">
        <f>L17+L18+L19+L20</f>
        <v>89.9</v>
      </c>
      <c r="M16" s="115">
        <f>M17+M18+M19+M20</f>
        <v>92.10000000000001</v>
      </c>
    </row>
    <row r="17" spans="1:13" ht="54" customHeight="1">
      <c r="A17" s="112"/>
      <c r="B17" s="116" t="s">
        <v>63</v>
      </c>
      <c r="C17" s="116" t="s">
        <v>102</v>
      </c>
      <c r="D17" s="116" t="s">
        <v>49</v>
      </c>
      <c r="E17" s="116" t="s">
        <v>111</v>
      </c>
      <c r="F17" s="116" t="s">
        <v>112</v>
      </c>
      <c r="G17" s="116" t="s">
        <v>44</v>
      </c>
      <c r="H17" s="116" t="s">
        <v>100</v>
      </c>
      <c r="I17" s="116" t="s">
        <v>40</v>
      </c>
      <c r="J17" s="117" t="s">
        <v>246</v>
      </c>
      <c r="K17" s="111">
        <v>29.9</v>
      </c>
      <c r="L17" s="111">
        <v>33.4</v>
      </c>
      <c r="M17" s="111">
        <v>34.8</v>
      </c>
    </row>
    <row r="18" spans="1:13" ht="68.25" customHeight="1">
      <c r="A18" s="112"/>
      <c r="B18" s="118" t="s">
        <v>63</v>
      </c>
      <c r="C18" s="118" t="s">
        <v>102</v>
      </c>
      <c r="D18" s="118" t="s">
        <v>49</v>
      </c>
      <c r="E18" s="118" t="s">
        <v>111</v>
      </c>
      <c r="F18" s="118" t="s">
        <v>113</v>
      </c>
      <c r="G18" s="118" t="s">
        <v>44</v>
      </c>
      <c r="H18" s="118" t="s">
        <v>100</v>
      </c>
      <c r="I18" s="118" t="s">
        <v>40</v>
      </c>
      <c r="J18" s="117" t="s">
        <v>245</v>
      </c>
      <c r="K18" s="111">
        <v>0.2</v>
      </c>
      <c r="L18" s="111">
        <v>0.2</v>
      </c>
      <c r="M18" s="111">
        <v>0.2</v>
      </c>
    </row>
    <row r="19" spans="1:13" ht="69" customHeight="1">
      <c r="A19" s="112"/>
      <c r="B19" s="118" t="s">
        <v>63</v>
      </c>
      <c r="C19" s="118" t="s">
        <v>102</v>
      </c>
      <c r="D19" s="118" t="s">
        <v>49</v>
      </c>
      <c r="E19" s="118" t="s">
        <v>111</v>
      </c>
      <c r="F19" s="118" t="s">
        <v>114</v>
      </c>
      <c r="G19" s="118" t="s">
        <v>44</v>
      </c>
      <c r="H19" s="118" t="s">
        <v>100</v>
      </c>
      <c r="I19" s="118" t="s">
        <v>40</v>
      </c>
      <c r="J19" s="117" t="s">
        <v>247</v>
      </c>
      <c r="K19" s="111">
        <v>55.1</v>
      </c>
      <c r="L19" s="111">
        <v>60.9</v>
      </c>
      <c r="M19" s="111">
        <v>63.2</v>
      </c>
    </row>
    <row r="20" spans="1:13" ht="68.25" customHeight="1">
      <c r="A20" s="112"/>
      <c r="B20" s="118" t="s">
        <v>63</v>
      </c>
      <c r="C20" s="118" t="s">
        <v>102</v>
      </c>
      <c r="D20" s="118" t="s">
        <v>49</v>
      </c>
      <c r="E20" s="118" t="s">
        <v>111</v>
      </c>
      <c r="F20" s="118" t="s">
        <v>115</v>
      </c>
      <c r="G20" s="118" t="s">
        <v>44</v>
      </c>
      <c r="H20" s="118" t="s">
        <v>100</v>
      </c>
      <c r="I20" s="118" t="s">
        <v>40</v>
      </c>
      <c r="J20" s="117" t="s">
        <v>248</v>
      </c>
      <c r="K20" s="111">
        <v>-4.7</v>
      </c>
      <c r="L20" s="111">
        <v>-4.6</v>
      </c>
      <c r="M20" s="111">
        <v>-6.1</v>
      </c>
    </row>
    <row r="21" spans="1:13" ht="12.75">
      <c r="A21" s="94"/>
      <c r="B21" s="96" t="s">
        <v>104</v>
      </c>
      <c r="C21" s="97" t="s">
        <v>102</v>
      </c>
      <c r="D21" s="96" t="s">
        <v>34</v>
      </c>
      <c r="E21" s="96" t="s">
        <v>8</v>
      </c>
      <c r="F21" s="96" t="s">
        <v>99</v>
      </c>
      <c r="G21" s="96" t="s">
        <v>8</v>
      </c>
      <c r="H21" s="96" t="s">
        <v>100</v>
      </c>
      <c r="I21" s="93" t="s">
        <v>99</v>
      </c>
      <c r="J21" s="94" t="s">
        <v>116</v>
      </c>
      <c r="K21" s="95">
        <f>K24+K22</f>
        <v>112.447</v>
      </c>
      <c r="L21" s="95">
        <f>L24+L22</f>
        <v>132</v>
      </c>
      <c r="M21" s="95">
        <f>M24+M22</f>
        <v>132</v>
      </c>
    </row>
    <row r="22" spans="1:13" ht="12.75">
      <c r="A22" s="94"/>
      <c r="B22" s="120">
        <v>182</v>
      </c>
      <c r="C22" s="120">
        <v>1</v>
      </c>
      <c r="D22" s="120" t="s">
        <v>34</v>
      </c>
      <c r="E22" s="120" t="s">
        <v>44</v>
      </c>
      <c r="F22" s="120" t="s">
        <v>99</v>
      </c>
      <c r="G22" s="120" t="s">
        <v>8</v>
      </c>
      <c r="H22" s="120" t="s">
        <v>100</v>
      </c>
      <c r="I22" s="120">
        <v>110</v>
      </c>
      <c r="J22" s="121" t="s">
        <v>117</v>
      </c>
      <c r="K22" s="95">
        <f>K23</f>
        <v>104.447</v>
      </c>
      <c r="L22" s="95">
        <f>L23</f>
        <v>124</v>
      </c>
      <c r="M22" s="95">
        <f>M23</f>
        <v>124</v>
      </c>
    </row>
    <row r="23" spans="1:13" ht="38.25">
      <c r="A23" s="94"/>
      <c r="B23" s="118">
        <v>182</v>
      </c>
      <c r="C23" s="118">
        <v>1</v>
      </c>
      <c r="D23" s="118" t="s">
        <v>34</v>
      </c>
      <c r="E23" s="118" t="s">
        <v>44</v>
      </c>
      <c r="F23" s="118" t="s">
        <v>109</v>
      </c>
      <c r="G23" s="118" t="s">
        <v>46</v>
      </c>
      <c r="H23" s="118" t="s">
        <v>100</v>
      </c>
      <c r="I23" s="118">
        <v>110</v>
      </c>
      <c r="J23" s="117" t="s">
        <v>236</v>
      </c>
      <c r="K23" s="107">
        <f>124-19.553</f>
        <v>104.447</v>
      </c>
      <c r="L23" s="107">
        <v>124</v>
      </c>
      <c r="M23" s="107">
        <v>124</v>
      </c>
    </row>
    <row r="24" spans="1:13" ht="13.5">
      <c r="A24" s="94"/>
      <c r="B24" s="96" t="s">
        <v>99</v>
      </c>
      <c r="C24" s="97" t="s">
        <v>102</v>
      </c>
      <c r="D24" s="96" t="s">
        <v>34</v>
      </c>
      <c r="E24" s="96" t="s">
        <v>34</v>
      </c>
      <c r="F24" s="96" t="s">
        <v>99</v>
      </c>
      <c r="G24" s="96" t="s">
        <v>8</v>
      </c>
      <c r="H24" s="96" t="s">
        <v>100</v>
      </c>
      <c r="I24" s="93" t="s">
        <v>40</v>
      </c>
      <c r="J24" s="108" t="s">
        <v>118</v>
      </c>
      <c r="K24" s="109">
        <f>K25+K27</f>
        <v>8</v>
      </c>
      <c r="L24" s="109">
        <f>L25+L27</f>
        <v>8</v>
      </c>
      <c r="M24" s="109">
        <f>M25+M27</f>
        <v>8</v>
      </c>
    </row>
    <row r="25" spans="1:13" ht="25.5">
      <c r="A25" s="106"/>
      <c r="B25" s="122" t="s">
        <v>104</v>
      </c>
      <c r="C25" s="123" t="s">
        <v>102</v>
      </c>
      <c r="D25" s="122" t="s">
        <v>34</v>
      </c>
      <c r="E25" s="122" t="s">
        <v>34</v>
      </c>
      <c r="F25" s="122" t="s">
        <v>109</v>
      </c>
      <c r="G25" s="122" t="s">
        <v>8</v>
      </c>
      <c r="H25" s="122" t="s">
        <v>100</v>
      </c>
      <c r="I25" s="124" t="s">
        <v>40</v>
      </c>
      <c r="J25" s="101" t="s">
        <v>341</v>
      </c>
      <c r="K25" s="125">
        <f>K26</f>
        <v>1</v>
      </c>
      <c r="L25" s="125">
        <f>L26</f>
        <v>1</v>
      </c>
      <c r="M25" s="125">
        <f>M26</f>
        <v>1</v>
      </c>
    </row>
    <row r="26" spans="1:13" ht="25.5">
      <c r="A26" s="106"/>
      <c r="B26" s="103" t="s">
        <v>104</v>
      </c>
      <c r="C26" s="126" t="s">
        <v>102</v>
      </c>
      <c r="D26" s="127" t="s">
        <v>34</v>
      </c>
      <c r="E26" s="127" t="s">
        <v>34</v>
      </c>
      <c r="F26" s="127" t="s">
        <v>120</v>
      </c>
      <c r="G26" s="127" t="s">
        <v>46</v>
      </c>
      <c r="H26" s="127" t="s">
        <v>100</v>
      </c>
      <c r="I26" s="128" t="s">
        <v>40</v>
      </c>
      <c r="J26" s="106" t="s">
        <v>130</v>
      </c>
      <c r="K26" s="89">
        <v>1</v>
      </c>
      <c r="L26" s="150">
        <v>1</v>
      </c>
      <c r="M26" s="150">
        <v>1</v>
      </c>
    </row>
    <row r="27" spans="1:13" ht="12.75">
      <c r="A27" s="129"/>
      <c r="B27" s="98" t="s">
        <v>104</v>
      </c>
      <c r="C27" s="99" t="s">
        <v>102</v>
      </c>
      <c r="D27" s="98" t="s">
        <v>34</v>
      </c>
      <c r="E27" s="98" t="s">
        <v>34</v>
      </c>
      <c r="F27" s="98" t="s">
        <v>110</v>
      </c>
      <c r="G27" s="98" t="s">
        <v>8</v>
      </c>
      <c r="H27" s="98" t="s">
        <v>100</v>
      </c>
      <c r="I27" s="100" t="s">
        <v>40</v>
      </c>
      <c r="J27" s="101" t="s">
        <v>343</v>
      </c>
      <c r="K27" s="102">
        <f>K28</f>
        <v>7</v>
      </c>
      <c r="L27" s="102">
        <f>L28</f>
        <v>7</v>
      </c>
      <c r="M27" s="102">
        <f>M28</f>
        <v>7</v>
      </c>
    </row>
    <row r="28" spans="1:13" ht="25.5">
      <c r="A28" s="129"/>
      <c r="B28" s="103" t="s">
        <v>104</v>
      </c>
      <c r="C28" s="104" t="s">
        <v>102</v>
      </c>
      <c r="D28" s="103" t="s">
        <v>34</v>
      </c>
      <c r="E28" s="103" t="s">
        <v>34</v>
      </c>
      <c r="F28" s="103" t="s">
        <v>129</v>
      </c>
      <c r="G28" s="103" t="s">
        <v>46</v>
      </c>
      <c r="H28" s="103" t="s">
        <v>100</v>
      </c>
      <c r="I28" s="105" t="s">
        <v>40</v>
      </c>
      <c r="J28" s="106" t="s">
        <v>342</v>
      </c>
      <c r="K28" s="107">
        <v>7</v>
      </c>
      <c r="L28" s="107">
        <v>7</v>
      </c>
      <c r="M28" s="107">
        <v>7</v>
      </c>
    </row>
    <row r="29" spans="1:13" ht="12.75">
      <c r="A29" s="94"/>
      <c r="B29" s="96" t="s">
        <v>99</v>
      </c>
      <c r="C29" s="97" t="s">
        <v>102</v>
      </c>
      <c r="D29" s="96" t="s">
        <v>47</v>
      </c>
      <c r="E29" s="96" t="s">
        <v>8</v>
      </c>
      <c r="F29" s="96" t="s">
        <v>99</v>
      </c>
      <c r="G29" s="96" t="s">
        <v>8</v>
      </c>
      <c r="H29" s="96" t="s">
        <v>100</v>
      </c>
      <c r="I29" s="93" t="s">
        <v>99</v>
      </c>
      <c r="J29" s="94" t="s">
        <v>344</v>
      </c>
      <c r="K29" s="95">
        <f>K30</f>
        <v>12</v>
      </c>
      <c r="L29" s="95">
        <f>L30</f>
        <v>12</v>
      </c>
      <c r="M29" s="95">
        <f>M30</f>
        <v>12</v>
      </c>
    </row>
    <row r="30" spans="1:13" ht="25.5">
      <c r="A30" s="119"/>
      <c r="B30" s="98" t="s">
        <v>99</v>
      </c>
      <c r="C30" s="99" t="s">
        <v>102</v>
      </c>
      <c r="D30" s="98" t="s">
        <v>47</v>
      </c>
      <c r="E30" s="98" t="s">
        <v>8</v>
      </c>
      <c r="F30" s="98" t="s">
        <v>99</v>
      </c>
      <c r="G30" s="98" t="s">
        <v>8</v>
      </c>
      <c r="H30" s="98" t="s">
        <v>100</v>
      </c>
      <c r="I30" s="100" t="s">
        <v>8</v>
      </c>
      <c r="J30" s="101" t="s">
        <v>119</v>
      </c>
      <c r="K30" s="102">
        <f>K31</f>
        <v>12</v>
      </c>
      <c r="L30" s="102">
        <f>L31</f>
        <v>12</v>
      </c>
      <c r="M30" s="102">
        <f>M31</f>
        <v>12</v>
      </c>
    </row>
    <row r="31" spans="1:13" ht="60.75" customHeight="1">
      <c r="A31" s="130"/>
      <c r="B31" s="103" t="s">
        <v>99</v>
      </c>
      <c r="C31" s="104" t="s">
        <v>102</v>
      </c>
      <c r="D31" s="103" t="s">
        <v>47</v>
      </c>
      <c r="E31" s="103" t="s">
        <v>48</v>
      </c>
      <c r="F31" s="103" t="s">
        <v>107</v>
      </c>
      <c r="G31" s="103" t="s">
        <v>44</v>
      </c>
      <c r="H31" s="103" t="s">
        <v>100</v>
      </c>
      <c r="I31" s="105" t="s">
        <v>40</v>
      </c>
      <c r="J31" s="106" t="s">
        <v>16</v>
      </c>
      <c r="K31" s="190">
        <v>12</v>
      </c>
      <c r="L31" s="190">
        <v>12</v>
      </c>
      <c r="M31" s="190">
        <v>12</v>
      </c>
    </row>
    <row r="32" spans="1:13" ht="68.25" customHeight="1">
      <c r="A32" s="130"/>
      <c r="B32" s="103" t="s">
        <v>124</v>
      </c>
      <c r="C32" s="104" t="s">
        <v>102</v>
      </c>
      <c r="D32" s="103" t="s">
        <v>473</v>
      </c>
      <c r="E32" s="103" t="s">
        <v>474</v>
      </c>
      <c r="F32" s="103" t="s">
        <v>475</v>
      </c>
      <c r="G32" s="103" t="s">
        <v>46</v>
      </c>
      <c r="H32" s="103" t="s">
        <v>134</v>
      </c>
      <c r="I32" s="105" t="s">
        <v>60</v>
      </c>
      <c r="J32" s="106" t="s">
        <v>477</v>
      </c>
      <c r="K32" s="190">
        <v>15.453</v>
      </c>
      <c r="L32" s="190">
        <v>0</v>
      </c>
      <c r="M32" s="190">
        <v>0</v>
      </c>
    </row>
    <row r="33" spans="1:13" ht="35.25" customHeight="1">
      <c r="A33" s="130"/>
      <c r="B33" s="103" t="s">
        <v>124</v>
      </c>
      <c r="C33" s="104" t="s">
        <v>102</v>
      </c>
      <c r="D33" s="103" t="s">
        <v>338</v>
      </c>
      <c r="E33" s="103" t="s">
        <v>339</v>
      </c>
      <c r="F33" s="103" t="s">
        <v>109</v>
      </c>
      <c r="G33" s="103" t="s">
        <v>46</v>
      </c>
      <c r="H33" s="103" t="s">
        <v>100</v>
      </c>
      <c r="I33" s="105" t="s">
        <v>340</v>
      </c>
      <c r="J33" s="106" t="s">
        <v>171</v>
      </c>
      <c r="K33" s="299">
        <f>21+4.1</f>
        <v>25.1</v>
      </c>
      <c r="L33" s="299">
        <v>21</v>
      </c>
      <c r="M33" s="299">
        <v>21</v>
      </c>
    </row>
    <row r="34" spans="1:13" ht="12.75">
      <c r="A34" s="112"/>
      <c r="B34" s="96" t="s">
        <v>99</v>
      </c>
      <c r="C34" s="96" t="s">
        <v>121</v>
      </c>
      <c r="D34" s="96" t="s">
        <v>8</v>
      </c>
      <c r="E34" s="96" t="s">
        <v>8</v>
      </c>
      <c r="F34" s="96" t="s">
        <v>99</v>
      </c>
      <c r="G34" s="96" t="s">
        <v>8</v>
      </c>
      <c r="H34" s="96" t="s">
        <v>100</v>
      </c>
      <c r="I34" s="93" t="s">
        <v>99</v>
      </c>
      <c r="J34" s="133" t="s">
        <v>122</v>
      </c>
      <c r="K34" s="317">
        <f>K35</f>
        <v>10085.371739999999</v>
      </c>
      <c r="L34" s="95">
        <f>L35</f>
        <v>8647.572</v>
      </c>
      <c r="M34" s="95">
        <f>M35</f>
        <v>8459.913</v>
      </c>
    </row>
    <row r="35" spans="1:13" ht="28.5" customHeight="1">
      <c r="A35" s="112"/>
      <c r="B35" s="131" t="s">
        <v>99</v>
      </c>
      <c r="C35" s="131" t="s">
        <v>121</v>
      </c>
      <c r="D35" s="131" t="s">
        <v>45</v>
      </c>
      <c r="E35" s="131" t="s">
        <v>8</v>
      </c>
      <c r="F35" s="131" t="s">
        <v>99</v>
      </c>
      <c r="G35" s="131" t="s">
        <v>8</v>
      </c>
      <c r="H35" s="131" t="s">
        <v>100</v>
      </c>
      <c r="I35" s="132" t="s">
        <v>99</v>
      </c>
      <c r="J35" s="133" t="s">
        <v>123</v>
      </c>
      <c r="K35" s="317">
        <f>K36+K39+K44</f>
        <v>10085.371739999999</v>
      </c>
      <c r="L35" s="95">
        <f>L36+L39+L44</f>
        <v>8647.572</v>
      </c>
      <c r="M35" s="95">
        <f>M36+M39+M44</f>
        <v>8459.913</v>
      </c>
    </row>
    <row r="36" spans="1:13" s="140" customFormat="1" ht="27">
      <c r="A36" s="94"/>
      <c r="B36" s="137" t="s">
        <v>124</v>
      </c>
      <c r="C36" s="137" t="s">
        <v>121</v>
      </c>
      <c r="D36" s="137" t="s">
        <v>45</v>
      </c>
      <c r="E36" s="137" t="s">
        <v>255</v>
      </c>
      <c r="F36" s="137" t="s">
        <v>99</v>
      </c>
      <c r="G36" s="137" t="s">
        <v>8</v>
      </c>
      <c r="H36" s="137" t="s">
        <v>100</v>
      </c>
      <c r="I36" s="138" t="s">
        <v>125</v>
      </c>
      <c r="J36" s="139" t="s">
        <v>38</v>
      </c>
      <c r="K36" s="109">
        <f>K37</f>
        <v>4537.151</v>
      </c>
      <c r="L36" s="109">
        <f>L37</f>
        <v>2839.741</v>
      </c>
      <c r="M36" s="109">
        <f>M37</f>
        <v>2839.741</v>
      </c>
    </row>
    <row r="37" spans="1:13" s="141" customFormat="1" ht="12.75">
      <c r="A37" s="94"/>
      <c r="B37" s="131" t="s">
        <v>124</v>
      </c>
      <c r="C37" s="103" t="s">
        <v>121</v>
      </c>
      <c r="D37" s="103" t="s">
        <v>45</v>
      </c>
      <c r="E37" s="103" t="s">
        <v>255</v>
      </c>
      <c r="F37" s="103" t="s">
        <v>126</v>
      </c>
      <c r="G37" s="103" t="s">
        <v>8</v>
      </c>
      <c r="H37" s="103" t="s">
        <v>100</v>
      </c>
      <c r="I37" s="132" t="s">
        <v>125</v>
      </c>
      <c r="J37" s="106" t="s">
        <v>314</v>
      </c>
      <c r="K37" s="95">
        <f>K38</f>
        <v>4537.151</v>
      </c>
      <c r="L37" s="95">
        <f>L38</f>
        <v>2839.741</v>
      </c>
      <c r="M37" s="95">
        <f>M38</f>
        <v>2839.741</v>
      </c>
    </row>
    <row r="38" spans="1:13" s="141" customFormat="1" ht="25.5">
      <c r="A38" s="94"/>
      <c r="B38" s="131" t="s">
        <v>124</v>
      </c>
      <c r="C38" s="103" t="s">
        <v>121</v>
      </c>
      <c r="D38" s="103" t="s">
        <v>45</v>
      </c>
      <c r="E38" s="103" t="s">
        <v>255</v>
      </c>
      <c r="F38" s="103" t="s">
        <v>126</v>
      </c>
      <c r="G38" s="103" t="s">
        <v>46</v>
      </c>
      <c r="H38" s="103" t="s">
        <v>100</v>
      </c>
      <c r="I38" s="132" t="s">
        <v>125</v>
      </c>
      <c r="J38" s="106" t="s">
        <v>357</v>
      </c>
      <c r="K38" s="95">
        <v>4537.151</v>
      </c>
      <c r="L38" s="95">
        <v>2839.741</v>
      </c>
      <c r="M38" s="95">
        <v>2839.741</v>
      </c>
    </row>
    <row r="39" spans="1:13" s="141" customFormat="1" ht="27.75" customHeight="1">
      <c r="A39" s="94"/>
      <c r="B39" s="137" t="s">
        <v>124</v>
      </c>
      <c r="C39" s="131" t="s">
        <v>121</v>
      </c>
      <c r="D39" s="131" t="s">
        <v>45</v>
      </c>
      <c r="E39" s="131" t="s">
        <v>112</v>
      </c>
      <c r="F39" s="131" t="s">
        <v>99</v>
      </c>
      <c r="G39" s="131" t="s">
        <v>8</v>
      </c>
      <c r="H39" s="131" t="s">
        <v>100</v>
      </c>
      <c r="I39" s="132" t="s">
        <v>125</v>
      </c>
      <c r="J39" s="204" t="s">
        <v>358</v>
      </c>
      <c r="K39" s="95">
        <f>K42+K40</f>
        <v>112.208</v>
      </c>
      <c r="L39" s="95">
        <f>L42+L40</f>
        <v>119.2</v>
      </c>
      <c r="M39" s="95">
        <f>M42+M40</f>
        <v>122.5</v>
      </c>
    </row>
    <row r="40" spans="1:13" ht="39.75" customHeight="1">
      <c r="A40" s="112"/>
      <c r="B40" s="137" t="s">
        <v>124</v>
      </c>
      <c r="C40" s="103" t="s">
        <v>121</v>
      </c>
      <c r="D40" s="103" t="s">
        <v>45</v>
      </c>
      <c r="E40" s="103" t="s">
        <v>112</v>
      </c>
      <c r="F40" s="103" t="s">
        <v>190</v>
      </c>
      <c r="G40" s="103" t="s">
        <v>8</v>
      </c>
      <c r="H40" s="103" t="s">
        <v>100</v>
      </c>
      <c r="I40" s="105" t="s">
        <v>125</v>
      </c>
      <c r="J40" s="143" t="s">
        <v>257</v>
      </c>
      <c r="K40" s="107">
        <f>K41</f>
        <v>1.5</v>
      </c>
      <c r="L40" s="107">
        <f>L41</f>
        <v>1.5</v>
      </c>
      <c r="M40" s="107">
        <f>M41</f>
        <v>1.5</v>
      </c>
    </row>
    <row r="41" spans="1:13" ht="39.75" customHeight="1">
      <c r="A41" s="112"/>
      <c r="B41" s="137" t="s">
        <v>124</v>
      </c>
      <c r="C41" s="103" t="s">
        <v>121</v>
      </c>
      <c r="D41" s="103" t="s">
        <v>45</v>
      </c>
      <c r="E41" s="103" t="s">
        <v>112</v>
      </c>
      <c r="F41" s="103" t="s">
        <v>190</v>
      </c>
      <c r="G41" s="103" t="s">
        <v>46</v>
      </c>
      <c r="H41" s="103" t="s">
        <v>100</v>
      </c>
      <c r="I41" s="105" t="s">
        <v>125</v>
      </c>
      <c r="J41" s="143" t="s">
        <v>250</v>
      </c>
      <c r="K41" s="102">
        <v>1.5</v>
      </c>
      <c r="L41" s="102">
        <v>1.5</v>
      </c>
      <c r="M41" s="102">
        <v>1.5</v>
      </c>
    </row>
    <row r="42" spans="1:13" ht="34.5" customHeight="1">
      <c r="A42" s="112"/>
      <c r="B42" s="137" t="s">
        <v>124</v>
      </c>
      <c r="C42" s="103" t="s">
        <v>121</v>
      </c>
      <c r="D42" s="103" t="s">
        <v>45</v>
      </c>
      <c r="E42" s="103" t="s">
        <v>251</v>
      </c>
      <c r="F42" s="103" t="s">
        <v>252</v>
      </c>
      <c r="G42" s="103" t="s">
        <v>8</v>
      </c>
      <c r="H42" s="103" t="s">
        <v>100</v>
      </c>
      <c r="I42" s="105" t="s">
        <v>125</v>
      </c>
      <c r="J42" s="143" t="s">
        <v>359</v>
      </c>
      <c r="K42" s="107">
        <f>K43</f>
        <v>110.708</v>
      </c>
      <c r="L42" s="107">
        <f>L43</f>
        <v>117.7</v>
      </c>
      <c r="M42" s="107">
        <f>M43</f>
        <v>121</v>
      </c>
    </row>
    <row r="43" spans="1:13" ht="39.75" customHeight="1">
      <c r="A43" s="112"/>
      <c r="B43" s="137" t="s">
        <v>124</v>
      </c>
      <c r="C43" s="103" t="s">
        <v>121</v>
      </c>
      <c r="D43" s="103" t="s">
        <v>45</v>
      </c>
      <c r="E43" s="103" t="s">
        <v>251</v>
      </c>
      <c r="F43" s="103" t="s">
        <v>252</v>
      </c>
      <c r="G43" s="103" t="s">
        <v>46</v>
      </c>
      <c r="H43" s="103" t="s">
        <v>100</v>
      </c>
      <c r="I43" s="105" t="s">
        <v>125</v>
      </c>
      <c r="J43" s="205" t="s">
        <v>253</v>
      </c>
      <c r="K43" s="107">
        <v>110.708</v>
      </c>
      <c r="L43" s="142">
        <v>117.7</v>
      </c>
      <c r="M43" s="142">
        <v>121</v>
      </c>
    </row>
    <row r="44" spans="1:13" s="141" customFormat="1" ht="20.25" customHeight="1">
      <c r="A44" s="94"/>
      <c r="B44" s="131" t="s">
        <v>124</v>
      </c>
      <c r="C44" s="103" t="s">
        <v>121</v>
      </c>
      <c r="D44" s="103" t="s">
        <v>45</v>
      </c>
      <c r="E44" s="103" t="s">
        <v>113</v>
      </c>
      <c r="F44" s="103" t="s">
        <v>99</v>
      </c>
      <c r="G44" s="103" t="s">
        <v>8</v>
      </c>
      <c r="H44" s="103" t="s">
        <v>100</v>
      </c>
      <c r="I44" s="105" t="s">
        <v>125</v>
      </c>
      <c r="J44" s="106" t="s">
        <v>191</v>
      </c>
      <c r="K44" s="95">
        <f>K45</f>
        <v>5436.01274</v>
      </c>
      <c r="L44" s="95">
        <f>L45</f>
        <v>5688.631</v>
      </c>
      <c r="M44" s="95">
        <f>M45</f>
        <v>5497.672</v>
      </c>
    </row>
    <row r="45" spans="1:13" s="135" customFormat="1" ht="31.5" customHeight="1">
      <c r="A45" s="112"/>
      <c r="B45" s="131" t="s">
        <v>124</v>
      </c>
      <c r="C45" s="103" t="s">
        <v>121</v>
      </c>
      <c r="D45" s="103" t="s">
        <v>45</v>
      </c>
      <c r="E45" s="103" t="s">
        <v>254</v>
      </c>
      <c r="F45" s="103" t="s">
        <v>127</v>
      </c>
      <c r="G45" s="103" t="s">
        <v>8</v>
      </c>
      <c r="H45" s="103" t="s">
        <v>100</v>
      </c>
      <c r="I45" s="105" t="s">
        <v>125</v>
      </c>
      <c r="J45" s="106" t="s">
        <v>356</v>
      </c>
      <c r="K45" s="95">
        <f>K46</f>
        <v>5436.01274</v>
      </c>
      <c r="L45" s="95">
        <f>L46</f>
        <v>5688.631</v>
      </c>
      <c r="M45" s="95">
        <f>M46</f>
        <v>5497.672</v>
      </c>
    </row>
    <row r="46" spans="1:13" s="134" customFormat="1" ht="42.75" customHeight="1">
      <c r="A46" s="136"/>
      <c r="B46" s="137" t="s">
        <v>124</v>
      </c>
      <c r="C46" s="98" t="s">
        <v>121</v>
      </c>
      <c r="D46" s="103" t="s">
        <v>45</v>
      </c>
      <c r="E46" s="103" t="s">
        <v>254</v>
      </c>
      <c r="F46" s="103" t="s">
        <v>127</v>
      </c>
      <c r="G46" s="103" t="s">
        <v>46</v>
      </c>
      <c r="H46" s="103" t="s">
        <v>100</v>
      </c>
      <c r="I46" s="100" t="s">
        <v>125</v>
      </c>
      <c r="J46" s="106" t="s">
        <v>256</v>
      </c>
      <c r="K46" s="102">
        <f>K47+K48+K49+K50+K53+K51+K52</f>
        <v>5436.01274</v>
      </c>
      <c r="L46" s="102">
        <f>L47+L48+L49+L50+L53</f>
        <v>5688.631</v>
      </c>
      <c r="M46" s="102">
        <f>M47+M48+M49+M50+M53</f>
        <v>5497.672</v>
      </c>
    </row>
    <row r="47" spans="1:13" s="134" customFormat="1" ht="102">
      <c r="A47" s="136"/>
      <c r="B47" s="103" t="s">
        <v>124</v>
      </c>
      <c r="C47" s="98" t="s">
        <v>121</v>
      </c>
      <c r="D47" s="103" t="s">
        <v>45</v>
      </c>
      <c r="E47" s="103" t="s">
        <v>254</v>
      </c>
      <c r="F47" s="103" t="s">
        <v>127</v>
      </c>
      <c r="G47" s="103" t="s">
        <v>46</v>
      </c>
      <c r="H47" s="103" t="s">
        <v>414</v>
      </c>
      <c r="I47" s="100" t="s">
        <v>125</v>
      </c>
      <c r="J47" s="101" t="s">
        <v>415</v>
      </c>
      <c r="K47" s="102">
        <f>4378.525+14.942</f>
        <v>4393.467</v>
      </c>
      <c r="L47" s="102">
        <v>5688.631</v>
      </c>
      <c r="M47" s="102">
        <v>5497.672</v>
      </c>
    </row>
    <row r="48" spans="1:13" s="134" customFormat="1" ht="80.25" customHeight="1">
      <c r="A48" s="136"/>
      <c r="B48" s="103" t="s">
        <v>124</v>
      </c>
      <c r="C48" s="98" t="s">
        <v>121</v>
      </c>
      <c r="D48" s="103" t="s">
        <v>45</v>
      </c>
      <c r="E48" s="103" t="s">
        <v>254</v>
      </c>
      <c r="F48" s="103" t="s">
        <v>127</v>
      </c>
      <c r="G48" s="103" t="s">
        <v>46</v>
      </c>
      <c r="H48" s="103" t="s">
        <v>413</v>
      </c>
      <c r="I48" s="100" t="s">
        <v>125</v>
      </c>
      <c r="J48" s="101" t="s">
        <v>288</v>
      </c>
      <c r="K48" s="315">
        <v>34.3</v>
      </c>
      <c r="L48" s="315">
        <v>0</v>
      </c>
      <c r="M48" s="315">
        <v>0</v>
      </c>
    </row>
    <row r="49" spans="1:13" s="134" customFormat="1" ht="97.5" customHeight="1">
      <c r="A49" s="136"/>
      <c r="B49" s="103" t="s">
        <v>124</v>
      </c>
      <c r="C49" s="98" t="s">
        <v>121</v>
      </c>
      <c r="D49" s="103" t="s">
        <v>45</v>
      </c>
      <c r="E49" s="103" t="s">
        <v>254</v>
      </c>
      <c r="F49" s="103" t="s">
        <v>127</v>
      </c>
      <c r="G49" s="103" t="s">
        <v>46</v>
      </c>
      <c r="H49" s="103" t="s">
        <v>416</v>
      </c>
      <c r="I49" s="100" t="s">
        <v>125</v>
      </c>
      <c r="J49" s="101" t="s">
        <v>417</v>
      </c>
      <c r="K49" s="315">
        <v>12.808</v>
      </c>
      <c r="L49" s="315">
        <v>0</v>
      </c>
      <c r="M49" s="315">
        <v>0</v>
      </c>
    </row>
    <row r="50" spans="1:13" s="134" customFormat="1" ht="80.25" customHeight="1">
      <c r="A50" s="136"/>
      <c r="B50" s="103" t="s">
        <v>124</v>
      </c>
      <c r="C50" s="98" t="s">
        <v>121</v>
      </c>
      <c r="D50" s="103" t="s">
        <v>45</v>
      </c>
      <c r="E50" s="103" t="s">
        <v>254</v>
      </c>
      <c r="F50" s="103" t="s">
        <v>127</v>
      </c>
      <c r="G50" s="103" t="s">
        <v>46</v>
      </c>
      <c r="H50" s="103" t="s">
        <v>418</v>
      </c>
      <c r="I50" s="100" t="s">
        <v>125</v>
      </c>
      <c r="J50" s="101" t="s">
        <v>419</v>
      </c>
      <c r="K50" s="315">
        <v>366.22274</v>
      </c>
      <c r="L50" s="315">
        <v>0</v>
      </c>
      <c r="M50" s="315">
        <v>0</v>
      </c>
    </row>
    <row r="51" spans="1:13" s="134" customFormat="1" ht="76.5">
      <c r="A51" s="136"/>
      <c r="B51" s="137" t="s">
        <v>124</v>
      </c>
      <c r="C51" s="98" t="s">
        <v>121</v>
      </c>
      <c r="D51" s="103" t="s">
        <v>45</v>
      </c>
      <c r="E51" s="103" t="s">
        <v>254</v>
      </c>
      <c r="F51" s="103" t="s">
        <v>127</v>
      </c>
      <c r="G51" s="103" t="s">
        <v>46</v>
      </c>
      <c r="H51" s="103" t="s">
        <v>454</v>
      </c>
      <c r="I51" s="100" t="s">
        <v>125</v>
      </c>
      <c r="J51" s="101" t="s">
        <v>172</v>
      </c>
      <c r="K51" s="315">
        <v>19.6</v>
      </c>
      <c r="L51" s="315">
        <v>0</v>
      </c>
      <c r="M51" s="315">
        <v>0</v>
      </c>
    </row>
    <row r="52" spans="1:13" s="134" customFormat="1" ht="84" customHeight="1">
      <c r="A52" s="136"/>
      <c r="B52" s="137" t="s">
        <v>124</v>
      </c>
      <c r="C52" s="98" t="s">
        <v>121</v>
      </c>
      <c r="D52" s="103" t="s">
        <v>45</v>
      </c>
      <c r="E52" s="103" t="s">
        <v>254</v>
      </c>
      <c r="F52" s="103" t="s">
        <v>127</v>
      </c>
      <c r="G52" s="103" t="s">
        <v>46</v>
      </c>
      <c r="H52" s="103" t="s">
        <v>453</v>
      </c>
      <c r="I52" s="100" t="s">
        <v>125</v>
      </c>
      <c r="J52" s="101" t="s">
        <v>175</v>
      </c>
      <c r="K52" s="315">
        <v>499.315</v>
      </c>
      <c r="L52" s="315">
        <v>0</v>
      </c>
      <c r="M52" s="315">
        <v>0</v>
      </c>
    </row>
    <row r="53" spans="1:13" s="134" customFormat="1" ht="72" customHeight="1">
      <c r="A53" s="136"/>
      <c r="B53" s="137" t="s">
        <v>124</v>
      </c>
      <c r="C53" s="98" t="s">
        <v>121</v>
      </c>
      <c r="D53" s="103" t="s">
        <v>45</v>
      </c>
      <c r="E53" s="103" t="s">
        <v>254</v>
      </c>
      <c r="F53" s="103" t="s">
        <v>127</v>
      </c>
      <c r="G53" s="103" t="s">
        <v>46</v>
      </c>
      <c r="H53" s="103" t="s">
        <v>420</v>
      </c>
      <c r="I53" s="100" t="s">
        <v>125</v>
      </c>
      <c r="J53" s="101" t="s">
        <v>409</v>
      </c>
      <c r="K53" s="102">
        <v>110.3</v>
      </c>
      <c r="L53" s="102">
        <v>0</v>
      </c>
      <c r="M53" s="102">
        <v>0</v>
      </c>
    </row>
    <row r="54" spans="1:13" s="149" customFormat="1" ht="15.75">
      <c r="A54" s="144"/>
      <c r="B54" s="145"/>
      <c r="C54" s="145"/>
      <c r="D54" s="145"/>
      <c r="E54" s="145"/>
      <c r="F54" s="145"/>
      <c r="G54" s="145"/>
      <c r="H54" s="145"/>
      <c r="I54" s="146"/>
      <c r="J54" s="147" t="s">
        <v>128</v>
      </c>
      <c r="K54" s="316">
        <f>K11+K34</f>
        <v>10740.611739999998</v>
      </c>
      <c r="L54" s="148">
        <f>L11+L34</f>
        <v>9321.582</v>
      </c>
      <c r="M54" s="148">
        <f>M11+M34</f>
        <v>9145.853000000001</v>
      </c>
    </row>
  </sheetData>
  <sheetProtection/>
  <mergeCells count="8">
    <mergeCell ref="J2:M2"/>
    <mergeCell ref="J3:M3"/>
    <mergeCell ref="A6:M6"/>
    <mergeCell ref="J8:J9"/>
    <mergeCell ref="K8:K9"/>
    <mergeCell ref="L8:L9"/>
    <mergeCell ref="M8:M9"/>
    <mergeCell ref="B8:I8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3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9.140625" style="209" customWidth="1"/>
    <col min="2" max="2" width="65.7109375" style="209" customWidth="1"/>
    <col min="3" max="3" width="9.140625" style="209" customWidth="1"/>
    <col min="4" max="6" width="12.7109375" style="209" customWidth="1"/>
    <col min="7" max="7" width="9.140625" style="209" hidden="1" customWidth="1"/>
    <col min="8" max="16384" width="9.140625" style="209" customWidth="1"/>
  </cols>
  <sheetData>
    <row r="1" spans="4:6" ht="15.75">
      <c r="D1" s="34"/>
      <c r="E1" s="34"/>
      <c r="F1" s="61" t="s">
        <v>161</v>
      </c>
    </row>
    <row r="2" spans="4:6" ht="15.75">
      <c r="D2" s="34"/>
      <c r="E2" s="34"/>
      <c r="F2" s="62" t="s">
        <v>381</v>
      </c>
    </row>
    <row r="3" spans="4:6" ht="15.75">
      <c r="D3" s="34"/>
      <c r="E3" s="34"/>
      <c r="F3" s="28" t="s">
        <v>269</v>
      </c>
    </row>
    <row r="4" spans="2:6" ht="15">
      <c r="B4" s="35"/>
      <c r="C4" s="36"/>
      <c r="D4" s="36"/>
      <c r="E4" s="36" t="s">
        <v>476</v>
      </c>
      <c r="F4" s="36"/>
    </row>
    <row r="5" spans="2:6" ht="15">
      <c r="B5" s="35"/>
      <c r="C5" s="36"/>
      <c r="D5" s="36"/>
      <c r="E5" s="36"/>
      <c r="F5" s="36"/>
    </row>
    <row r="6" spans="1:6" ht="26.25" customHeight="1">
      <c r="A6" s="381" t="s">
        <v>273</v>
      </c>
      <c r="B6" s="381"/>
      <c r="C6" s="381"/>
      <c r="D6" s="381"/>
      <c r="E6" s="381"/>
      <c r="F6" s="381"/>
    </row>
    <row r="7" spans="1:6" ht="15.75" customHeight="1">
      <c r="A7" s="208"/>
      <c r="B7" s="208"/>
      <c r="C7" s="208"/>
      <c r="D7" s="208"/>
      <c r="E7" s="208"/>
      <c r="F7" s="208"/>
    </row>
    <row r="8" spans="2:6" ht="15">
      <c r="B8" s="9"/>
      <c r="C8" s="34"/>
      <c r="D8" s="34"/>
      <c r="E8" s="34"/>
      <c r="F8" s="34" t="s">
        <v>83</v>
      </c>
    </row>
    <row r="9" spans="1:6" ht="25.5">
      <c r="A9" s="37" t="s">
        <v>43</v>
      </c>
      <c r="B9" s="38" t="s">
        <v>375</v>
      </c>
      <c r="C9" s="43" t="s">
        <v>154</v>
      </c>
      <c r="D9" s="38" t="s">
        <v>192</v>
      </c>
      <c r="E9" s="38" t="s">
        <v>243</v>
      </c>
      <c r="F9" s="38" t="s">
        <v>268</v>
      </c>
    </row>
    <row r="10" spans="1:6" ht="15">
      <c r="A10" s="37">
        <v>1</v>
      </c>
      <c r="B10" s="38">
        <v>2</v>
      </c>
      <c r="C10" s="39">
        <v>3</v>
      </c>
      <c r="D10" s="38">
        <v>4</v>
      </c>
      <c r="E10" s="39">
        <v>5</v>
      </c>
      <c r="F10" s="38">
        <v>6</v>
      </c>
    </row>
    <row r="11" spans="1:6" ht="15">
      <c r="A11" s="37">
        <v>1</v>
      </c>
      <c r="B11" s="40" t="s">
        <v>50</v>
      </c>
      <c r="C11" s="41" t="s">
        <v>142</v>
      </c>
      <c r="D11" s="320">
        <f>D12+D13+D14+D15+D16</f>
        <v>7446.51878</v>
      </c>
      <c r="E11" s="42">
        <f>E12+E13+E14+E15+E16</f>
        <v>6769.485</v>
      </c>
      <c r="F11" s="42">
        <f>F12+F13+F14+F15+F16</f>
        <v>6367.148</v>
      </c>
    </row>
    <row r="12" spans="1:6" ht="25.5">
      <c r="A12" s="37">
        <v>2</v>
      </c>
      <c r="B12" s="43" t="s">
        <v>31</v>
      </c>
      <c r="C12" s="44" t="s">
        <v>144</v>
      </c>
      <c r="D12" s="319">
        <v>797.545</v>
      </c>
      <c r="E12" s="45">
        <v>766.845</v>
      </c>
      <c r="F12" s="45">
        <v>766.845</v>
      </c>
    </row>
    <row r="13" spans="1:6" ht="38.25">
      <c r="A13" s="37">
        <v>3</v>
      </c>
      <c r="B13" s="43" t="s">
        <v>32</v>
      </c>
      <c r="C13" s="46" t="s">
        <v>143</v>
      </c>
      <c r="D13" s="318">
        <v>5429.15678</v>
      </c>
      <c r="E13" s="47">
        <f>4805.605-0.525+2.98</f>
        <v>4808.0599999999995</v>
      </c>
      <c r="F13" s="47">
        <f>4400.29-1.05+6.125</f>
        <v>4405.365</v>
      </c>
    </row>
    <row r="14" spans="1:6" ht="25.5">
      <c r="A14" s="37">
        <v>4</v>
      </c>
      <c r="B14" s="43" t="s">
        <v>33</v>
      </c>
      <c r="C14" s="46" t="s">
        <v>145</v>
      </c>
      <c r="D14" s="47">
        <v>145.766</v>
      </c>
      <c r="E14" s="47">
        <v>145.766</v>
      </c>
      <c r="F14" s="47">
        <v>145.766</v>
      </c>
    </row>
    <row r="15" spans="1:6" ht="15">
      <c r="A15" s="37">
        <v>5</v>
      </c>
      <c r="B15" s="43" t="s">
        <v>35</v>
      </c>
      <c r="C15" s="46" t="s">
        <v>146</v>
      </c>
      <c r="D15" s="283">
        <v>19.027</v>
      </c>
      <c r="E15" s="283">
        <v>19.59</v>
      </c>
      <c r="F15" s="283">
        <v>19.948</v>
      </c>
    </row>
    <row r="16" spans="1:6" ht="15">
      <c r="A16" s="37">
        <v>6</v>
      </c>
      <c r="B16" s="43" t="s">
        <v>73</v>
      </c>
      <c r="C16" s="46" t="s">
        <v>147</v>
      </c>
      <c r="D16" s="47">
        <f>1053.524+1.5</f>
        <v>1055.024</v>
      </c>
      <c r="E16" s="47">
        <f>1027.724+1.5</f>
        <v>1029.224</v>
      </c>
      <c r="F16" s="47">
        <f>1027.724+1.5</f>
        <v>1029.224</v>
      </c>
    </row>
    <row r="17" spans="1:6" ht="15">
      <c r="A17" s="37">
        <v>7</v>
      </c>
      <c r="B17" s="40" t="s">
        <v>78</v>
      </c>
      <c r="C17" s="48" t="s">
        <v>148</v>
      </c>
      <c r="D17" s="49">
        <f>D18</f>
        <v>110.708</v>
      </c>
      <c r="E17" s="49">
        <f>E18</f>
        <v>117.7</v>
      </c>
      <c r="F17" s="49">
        <f>F18</f>
        <v>121</v>
      </c>
    </row>
    <row r="18" spans="1:6" ht="15">
      <c r="A18" s="37">
        <v>8</v>
      </c>
      <c r="B18" s="43" t="s">
        <v>79</v>
      </c>
      <c r="C18" s="46" t="s">
        <v>149</v>
      </c>
      <c r="D18" s="47">
        <v>110.708</v>
      </c>
      <c r="E18" s="47">
        <v>117.7</v>
      </c>
      <c r="F18" s="47">
        <v>121</v>
      </c>
    </row>
    <row r="19" spans="1:6" ht="15">
      <c r="A19" s="37">
        <v>9</v>
      </c>
      <c r="B19" s="50" t="s">
        <v>54</v>
      </c>
      <c r="C19" s="51" t="s">
        <v>136</v>
      </c>
      <c r="D19" s="322">
        <f>D20</f>
        <v>39.196</v>
      </c>
      <c r="E19" s="52">
        <f>E20</f>
        <v>0</v>
      </c>
      <c r="F19" s="52">
        <f>F20</f>
        <v>0</v>
      </c>
    </row>
    <row r="20" spans="1:6" ht="25.5">
      <c r="A20" s="37">
        <v>10</v>
      </c>
      <c r="B20" s="53" t="s">
        <v>36</v>
      </c>
      <c r="C20" s="44" t="s">
        <v>137</v>
      </c>
      <c r="D20" s="321">
        <v>39.196</v>
      </c>
      <c r="E20" s="54">
        <v>0</v>
      </c>
      <c r="F20" s="54">
        <v>0</v>
      </c>
    </row>
    <row r="21" spans="1:6" ht="15">
      <c r="A21" s="37">
        <v>11</v>
      </c>
      <c r="B21" s="40" t="s">
        <v>3</v>
      </c>
      <c r="C21" s="48" t="s">
        <v>138</v>
      </c>
      <c r="D21" s="324">
        <f>D22</f>
        <v>563.71725</v>
      </c>
      <c r="E21" s="49">
        <f>E22</f>
        <v>89.9</v>
      </c>
      <c r="F21" s="49">
        <f>F22</f>
        <v>92.1</v>
      </c>
    </row>
    <row r="22" spans="1:6" s="210" customFormat="1" ht="15">
      <c r="A22" s="37">
        <v>12</v>
      </c>
      <c r="B22" s="55" t="s">
        <v>77</v>
      </c>
      <c r="C22" s="56" t="s">
        <v>139</v>
      </c>
      <c r="D22" s="323">
        <v>563.71725</v>
      </c>
      <c r="E22" s="57">
        <v>89.9</v>
      </c>
      <c r="F22" s="57">
        <v>92.1</v>
      </c>
    </row>
    <row r="23" spans="1:6" ht="15">
      <c r="A23" s="37">
        <v>13</v>
      </c>
      <c r="B23" s="40" t="s">
        <v>53</v>
      </c>
      <c r="C23" s="41" t="s">
        <v>140</v>
      </c>
      <c r="D23" s="320">
        <f>D24+D25</f>
        <v>1193.89817</v>
      </c>
      <c r="E23" s="320">
        <f>E24+E25</f>
        <v>510.471</v>
      </c>
      <c r="F23" s="320">
        <f>F24+F25</f>
        <v>510.471</v>
      </c>
    </row>
    <row r="24" spans="1:6" ht="15">
      <c r="A24" s="37">
        <v>14</v>
      </c>
      <c r="B24" s="11" t="s">
        <v>55</v>
      </c>
      <c r="C24" s="46" t="s">
        <v>141</v>
      </c>
      <c r="D24" s="318">
        <v>1156.28585</v>
      </c>
      <c r="E24" s="47">
        <f>489.471+21</f>
        <v>510.471</v>
      </c>
      <c r="F24" s="47">
        <f>489.471+21</f>
        <v>510.471</v>
      </c>
    </row>
    <row r="25" spans="1:6" ht="15">
      <c r="A25" s="37">
        <v>15</v>
      </c>
      <c r="B25" s="11" t="s">
        <v>421</v>
      </c>
      <c r="C25" s="46" t="s">
        <v>422</v>
      </c>
      <c r="D25" s="318">
        <v>37.61232</v>
      </c>
      <c r="E25" s="318">
        <v>0</v>
      </c>
      <c r="F25" s="318">
        <v>0</v>
      </c>
    </row>
    <row r="26" spans="1:6" ht="15">
      <c r="A26" s="37">
        <v>16</v>
      </c>
      <c r="B26" s="40" t="s">
        <v>37</v>
      </c>
      <c r="C26" s="41" t="s">
        <v>132</v>
      </c>
      <c r="D26" s="42">
        <f>D27</f>
        <v>1760.24</v>
      </c>
      <c r="E26" s="42">
        <f>E27</f>
        <v>1334.498</v>
      </c>
      <c r="F26" s="42">
        <f>F27</f>
        <v>1334.498</v>
      </c>
    </row>
    <row r="27" spans="1:6" ht="15">
      <c r="A27" s="37">
        <v>17</v>
      </c>
      <c r="B27" s="43" t="s">
        <v>52</v>
      </c>
      <c r="C27" s="46" t="s">
        <v>133</v>
      </c>
      <c r="D27" s="47">
        <v>1760.24</v>
      </c>
      <c r="E27" s="47">
        <v>1334.498</v>
      </c>
      <c r="F27" s="47">
        <v>1334.498</v>
      </c>
    </row>
    <row r="28" spans="1:6" s="325" customFormat="1" ht="14.25">
      <c r="A28" s="37">
        <v>18</v>
      </c>
      <c r="B28" s="40" t="s">
        <v>423</v>
      </c>
      <c r="C28" s="41" t="s">
        <v>424</v>
      </c>
      <c r="D28" s="320">
        <f>D29</f>
        <v>18.3</v>
      </c>
      <c r="E28" s="320">
        <f>E29</f>
        <v>0</v>
      </c>
      <c r="F28" s="320">
        <f>F29</f>
        <v>0</v>
      </c>
    </row>
    <row r="29" spans="1:6" ht="15">
      <c r="A29" s="37">
        <v>19</v>
      </c>
      <c r="B29" s="43" t="s">
        <v>425</v>
      </c>
      <c r="C29" s="46" t="s">
        <v>426</v>
      </c>
      <c r="D29" s="318">
        <v>18.3</v>
      </c>
      <c r="E29" s="47">
        <v>0</v>
      </c>
      <c r="F29" s="47">
        <v>0</v>
      </c>
    </row>
    <row r="30" spans="1:6" ht="15">
      <c r="A30" s="37">
        <v>20</v>
      </c>
      <c r="B30" s="40" t="s">
        <v>81</v>
      </c>
      <c r="C30" s="41" t="s">
        <v>134</v>
      </c>
      <c r="D30" s="42">
        <f>D31</f>
        <v>273.034</v>
      </c>
      <c r="E30" s="42">
        <f>E31</f>
        <v>269.468</v>
      </c>
      <c r="F30" s="42">
        <f>F31</f>
        <v>269.468</v>
      </c>
    </row>
    <row r="31" spans="1:6" ht="15">
      <c r="A31" s="37">
        <v>21</v>
      </c>
      <c r="B31" s="58" t="s">
        <v>82</v>
      </c>
      <c r="C31" s="44" t="s">
        <v>135</v>
      </c>
      <c r="D31" s="47">
        <v>273.034</v>
      </c>
      <c r="E31" s="47">
        <v>269.468</v>
      </c>
      <c r="F31" s="47">
        <v>269.468</v>
      </c>
    </row>
    <row r="32" spans="1:6" s="210" customFormat="1" ht="15">
      <c r="A32" s="37">
        <v>22</v>
      </c>
      <c r="B32" s="59" t="s">
        <v>5</v>
      </c>
      <c r="C32" s="56"/>
      <c r="D32" s="57">
        <v>0</v>
      </c>
      <c r="E32" s="285">
        <v>230.06</v>
      </c>
      <c r="F32" s="285">
        <v>451.168</v>
      </c>
    </row>
    <row r="33" spans="1:6" s="211" customFormat="1" ht="13.5" thickBot="1">
      <c r="A33" s="382" t="s">
        <v>39</v>
      </c>
      <c r="B33" s="383"/>
      <c r="C33" s="383"/>
      <c r="D33" s="326">
        <f>D11+D17+D19+D21+D23+D26+D30+D28+D32</f>
        <v>11405.612199999998</v>
      </c>
      <c r="E33" s="326">
        <f>E11+E17+E19+E21+E23+E26+E30+E28+E32</f>
        <v>9321.581999999999</v>
      </c>
      <c r="F33" s="326">
        <f>F11+F17+F19+F21+F23+F26+F30+F28+F32</f>
        <v>9145.853000000001</v>
      </c>
    </row>
    <row r="34" spans="4:6" ht="15">
      <c r="D34" s="60"/>
      <c r="E34" s="34"/>
      <c r="F34" s="34"/>
    </row>
    <row r="36" spans="4:6" ht="15">
      <c r="D36" s="212"/>
      <c r="E36" s="212"/>
      <c r="F36" s="212"/>
    </row>
    <row r="37" spans="4:6" ht="15">
      <c r="D37" s="213"/>
      <c r="E37" s="213"/>
      <c r="F37" s="213"/>
    </row>
  </sheetData>
  <sheetProtection/>
  <mergeCells count="2">
    <mergeCell ref="A6:F6"/>
    <mergeCell ref="A33:C3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1"/>
  <sheetViews>
    <sheetView view="pageBreakPreview" zoomScale="75" zoomScaleSheetLayoutView="75" zoomScalePageLayoutView="0" workbookViewId="0" topLeftCell="A160">
      <selection activeCell="H75" sqref="H75"/>
    </sheetView>
  </sheetViews>
  <sheetFormatPr defaultColWidth="9.140625" defaultRowHeight="33" customHeight="1"/>
  <cols>
    <col min="1" max="1" width="9.140625" style="72" customWidth="1"/>
    <col min="2" max="2" width="44.57421875" style="72" customWidth="1"/>
    <col min="3" max="3" width="6.57421875" style="192" customWidth="1"/>
    <col min="4" max="4" width="10.8515625" style="192" customWidth="1"/>
    <col min="5" max="5" width="16.00390625" style="192" customWidth="1"/>
    <col min="6" max="6" width="8.00390625" style="192" customWidth="1"/>
    <col min="7" max="7" width="14.8515625" style="72" customWidth="1"/>
    <col min="8" max="8" width="13.140625" style="72" customWidth="1"/>
    <col min="9" max="9" width="16.421875" style="72" customWidth="1"/>
    <col min="10" max="16384" width="9.140625" style="72" customWidth="1"/>
  </cols>
  <sheetData>
    <row r="1" spans="3:9" s="71" customFormat="1" ht="33" customHeight="1">
      <c r="C1" s="191"/>
      <c r="D1" s="191"/>
      <c r="E1" s="385" t="s">
        <v>162</v>
      </c>
      <c r="F1" s="385"/>
      <c r="G1" s="385"/>
      <c r="H1" s="385"/>
      <c r="I1" s="385"/>
    </row>
    <row r="2" spans="3:9" s="71" customFormat="1" ht="19.5" customHeight="1">
      <c r="C2" s="191"/>
      <c r="D2" s="385" t="s">
        <v>379</v>
      </c>
      <c r="E2" s="385"/>
      <c r="F2" s="385"/>
      <c r="G2" s="385"/>
      <c r="H2" s="385"/>
      <c r="I2" s="385"/>
    </row>
    <row r="3" spans="2:9" s="71" customFormat="1" ht="18.75" customHeight="1">
      <c r="B3" s="385" t="s">
        <v>269</v>
      </c>
      <c r="C3" s="385"/>
      <c r="D3" s="385"/>
      <c r="E3" s="385"/>
      <c r="F3" s="385"/>
      <c r="G3" s="385"/>
      <c r="H3" s="385"/>
      <c r="I3" s="385"/>
    </row>
    <row r="4" spans="4:8" ht="12.75" customHeight="1">
      <c r="D4" s="193"/>
      <c r="E4" s="75"/>
      <c r="F4" s="193"/>
      <c r="G4" s="73"/>
      <c r="H4" s="72" t="s">
        <v>476</v>
      </c>
    </row>
    <row r="5" spans="4:7" ht="12.75" customHeight="1">
      <c r="D5" s="193"/>
      <c r="E5" s="75"/>
      <c r="F5" s="193"/>
      <c r="G5" s="73"/>
    </row>
    <row r="6" spans="2:9" ht="42" customHeight="1">
      <c r="B6" s="386" t="s">
        <v>274</v>
      </c>
      <c r="C6" s="386"/>
      <c r="D6" s="386"/>
      <c r="E6" s="386"/>
      <c r="F6" s="386"/>
      <c r="G6" s="386"/>
      <c r="H6" s="386"/>
      <c r="I6" s="386"/>
    </row>
    <row r="7" ht="22.5" customHeight="1">
      <c r="I7" s="74" t="s">
        <v>83</v>
      </c>
    </row>
    <row r="8" spans="1:9" s="240" customFormat="1" ht="152.25" customHeight="1">
      <c r="A8" s="76" t="s">
        <v>43</v>
      </c>
      <c r="B8" s="306" t="s">
        <v>376</v>
      </c>
      <c r="C8" s="307" t="s">
        <v>377</v>
      </c>
      <c r="D8" s="238" t="s">
        <v>153</v>
      </c>
      <c r="E8" s="239" t="s">
        <v>65</v>
      </c>
      <c r="F8" s="239" t="s">
        <v>66</v>
      </c>
      <c r="G8" s="38" t="s">
        <v>192</v>
      </c>
      <c r="H8" s="38" t="s">
        <v>243</v>
      </c>
      <c r="I8" s="38" t="s">
        <v>268</v>
      </c>
    </row>
    <row r="9" spans="1:9" s="242" customFormat="1" ht="21.75" customHeight="1">
      <c r="A9" s="241">
        <v>1</v>
      </c>
      <c r="B9" s="241">
        <v>2</v>
      </c>
      <c r="C9" s="241">
        <v>3</v>
      </c>
      <c r="D9" s="241">
        <v>4</v>
      </c>
      <c r="E9" s="241">
        <v>5</v>
      </c>
      <c r="F9" s="241">
        <v>6</v>
      </c>
      <c r="G9" s="241">
        <v>7</v>
      </c>
      <c r="H9" s="241">
        <v>8</v>
      </c>
      <c r="I9" s="241">
        <v>9</v>
      </c>
    </row>
    <row r="10" spans="1:9" s="245" customFormat="1" ht="24.75" customHeight="1">
      <c r="A10" s="77">
        <v>1</v>
      </c>
      <c r="B10" s="185" t="s">
        <v>89</v>
      </c>
      <c r="C10" s="243">
        <v>807</v>
      </c>
      <c r="D10" s="243"/>
      <c r="E10" s="243"/>
      <c r="F10" s="243"/>
      <c r="G10" s="244">
        <f>G11+G70+G79+G93+G112+G143+G160+G169</f>
        <v>11387.312199999998</v>
      </c>
      <c r="H10" s="244">
        <f>H11+H70+H79+H93+H112+H143+H160+H169</f>
        <v>9321.581999999999</v>
      </c>
      <c r="I10" s="244">
        <f>I11+I70+I79+I93+I112+I143+I160+I169</f>
        <v>9145.853000000001</v>
      </c>
    </row>
    <row r="11" spans="1:9" s="240" customFormat="1" ht="21" customHeight="1">
      <c r="A11" s="77">
        <v>2</v>
      </c>
      <c r="B11" s="185" t="s">
        <v>50</v>
      </c>
      <c r="C11" s="246">
        <v>807</v>
      </c>
      <c r="D11" s="247" t="s">
        <v>142</v>
      </c>
      <c r="E11" s="247"/>
      <c r="F11" s="247"/>
      <c r="G11" s="244">
        <f>G12+G21+G49+G55+G44</f>
        <v>7446.51878</v>
      </c>
      <c r="H11" s="244">
        <f>H12+H21+H49+H55+H44</f>
        <v>6769.485</v>
      </c>
      <c r="I11" s="244">
        <f>I12+I21+I49+I55+I44</f>
        <v>6367.148</v>
      </c>
    </row>
    <row r="12" spans="1:9" s="240" customFormat="1" ht="50.25" customHeight="1">
      <c r="A12" s="77">
        <v>3</v>
      </c>
      <c r="B12" s="248" t="s">
        <v>31</v>
      </c>
      <c r="C12" s="246">
        <v>807</v>
      </c>
      <c r="D12" s="249" t="s">
        <v>144</v>
      </c>
      <c r="E12" s="249"/>
      <c r="F12" s="249"/>
      <c r="G12" s="250">
        <f>G13</f>
        <v>797.5450000000001</v>
      </c>
      <c r="H12" s="250">
        <f>H13</f>
        <v>766.845</v>
      </c>
      <c r="I12" s="250">
        <f>I13</f>
        <v>766.845</v>
      </c>
    </row>
    <row r="13" spans="1:9" s="240" customFormat="1" ht="18" customHeight="1">
      <c r="A13" s="77">
        <v>4</v>
      </c>
      <c r="B13" s="248" t="s">
        <v>62</v>
      </c>
      <c r="C13" s="246">
        <v>807</v>
      </c>
      <c r="D13" s="249" t="s">
        <v>144</v>
      </c>
      <c r="E13" s="249" t="s">
        <v>194</v>
      </c>
      <c r="F13" s="251"/>
      <c r="G13" s="250">
        <f>G14</f>
        <v>797.5450000000001</v>
      </c>
      <c r="H13" s="250">
        <f>H14</f>
        <v>766.845</v>
      </c>
      <c r="I13" s="250">
        <f>I14</f>
        <v>766.845</v>
      </c>
    </row>
    <row r="14" spans="1:9" s="240" customFormat="1" ht="33" customHeight="1">
      <c r="A14" s="77">
        <v>5</v>
      </c>
      <c r="B14" s="248" t="s">
        <v>67</v>
      </c>
      <c r="C14" s="246">
        <v>807</v>
      </c>
      <c r="D14" s="249" t="s">
        <v>144</v>
      </c>
      <c r="E14" s="249" t="s">
        <v>195</v>
      </c>
      <c r="F14" s="249"/>
      <c r="G14" s="250">
        <f>G15+G18</f>
        <v>797.5450000000001</v>
      </c>
      <c r="H14" s="250">
        <f>H15+H18</f>
        <v>766.845</v>
      </c>
      <c r="I14" s="250">
        <f>I15+I18</f>
        <v>766.845</v>
      </c>
    </row>
    <row r="15" spans="1:9" s="240" customFormat="1" ht="37.5" customHeight="1">
      <c r="A15" s="77">
        <v>6</v>
      </c>
      <c r="B15" s="248" t="s">
        <v>220</v>
      </c>
      <c r="C15" s="246">
        <v>807</v>
      </c>
      <c r="D15" s="249" t="s">
        <v>144</v>
      </c>
      <c r="E15" s="249" t="s">
        <v>196</v>
      </c>
      <c r="F15" s="249"/>
      <c r="G15" s="250">
        <f>G17</f>
        <v>766.845</v>
      </c>
      <c r="H15" s="250">
        <f>H17</f>
        <v>766.845</v>
      </c>
      <c r="I15" s="250">
        <f>I17</f>
        <v>766.845</v>
      </c>
    </row>
    <row r="16" spans="1:9" s="240" customFormat="1" ht="91.5" customHeight="1">
      <c r="A16" s="77">
        <v>7</v>
      </c>
      <c r="B16" s="248" t="s">
        <v>277</v>
      </c>
      <c r="C16" s="246">
        <v>807</v>
      </c>
      <c r="D16" s="249" t="s">
        <v>144</v>
      </c>
      <c r="E16" s="249" t="s">
        <v>196</v>
      </c>
      <c r="F16" s="252" t="s">
        <v>63</v>
      </c>
      <c r="G16" s="250">
        <f>G15</f>
        <v>766.845</v>
      </c>
      <c r="H16" s="250">
        <f>H15</f>
        <v>766.845</v>
      </c>
      <c r="I16" s="250">
        <f>I15</f>
        <v>766.845</v>
      </c>
    </row>
    <row r="17" spans="1:9" s="240" customFormat="1" ht="33" customHeight="1">
      <c r="A17" s="77">
        <v>8</v>
      </c>
      <c r="B17" s="248" t="s">
        <v>68</v>
      </c>
      <c r="C17" s="246">
        <v>807</v>
      </c>
      <c r="D17" s="249" t="s">
        <v>144</v>
      </c>
      <c r="E17" s="249" t="s">
        <v>196</v>
      </c>
      <c r="F17" s="249" t="s">
        <v>60</v>
      </c>
      <c r="G17" s="250">
        <v>766.845</v>
      </c>
      <c r="H17" s="250">
        <v>766.845</v>
      </c>
      <c r="I17" s="250">
        <v>766.845</v>
      </c>
    </row>
    <row r="18" spans="1:9" s="240" customFormat="1" ht="37.5" customHeight="1">
      <c r="A18" s="77">
        <v>9</v>
      </c>
      <c r="B18" s="248" t="s">
        <v>220</v>
      </c>
      <c r="C18" s="246">
        <v>807</v>
      </c>
      <c r="D18" s="249" t="s">
        <v>144</v>
      </c>
      <c r="E18" s="249" t="s">
        <v>427</v>
      </c>
      <c r="F18" s="249"/>
      <c r="G18" s="250">
        <f>G20</f>
        <v>30.7</v>
      </c>
      <c r="H18" s="250">
        <f>H20</f>
        <v>0</v>
      </c>
      <c r="I18" s="250">
        <f>I20</f>
        <v>0</v>
      </c>
    </row>
    <row r="19" spans="1:9" s="240" customFormat="1" ht="100.5" customHeight="1">
      <c r="A19" s="77">
        <v>10</v>
      </c>
      <c r="B19" s="248" t="s">
        <v>428</v>
      </c>
      <c r="C19" s="246">
        <v>807</v>
      </c>
      <c r="D19" s="249" t="s">
        <v>144</v>
      </c>
      <c r="E19" s="249" t="s">
        <v>427</v>
      </c>
      <c r="F19" s="252" t="s">
        <v>63</v>
      </c>
      <c r="G19" s="250">
        <f>G18</f>
        <v>30.7</v>
      </c>
      <c r="H19" s="250">
        <f>H18</f>
        <v>0</v>
      </c>
      <c r="I19" s="250">
        <f>I18</f>
        <v>0</v>
      </c>
    </row>
    <row r="20" spans="1:9" s="240" customFormat="1" ht="33" customHeight="1">
      <c r="A20" s="77">
        <v>11</v>
      </c>
      <c r="B20" s="248" t="s">
        <v>68</v>
      </c>
      <c r="C20" s="246">
        <v>807</v>
      </c>
      <c r="D20" s="249" t="s">
        <v>144</v>
      </c>
      <c r="E20" s="249" t="s">
        <v>427</v>
      </c>
      <c r="F20" s="249" t="s">
        <v>60</v>
      </c>
      <c r="G20" s="250">
        <v>30.7</v>
      </c>
      <c r="H20" s="250">
        <v>0</v>
      </c>
      <c r="I20" s="250">
        <v>0</v>
      </c>
    </row>
    <row r="21" spans="1:9" s="240" customFormat="1" ht="77.25" customHeight="1">
      <c r="A21" s="77">
        <v>12</v>
      </c>
      <c r="B21" s="185" t="s">
        <v>278</v>
      </c>
      <c r="C21" s="246">
        <v>807</v>
      </c>
      <c r="D21" s="247" t="s">
        <v>143</v>
      </c>
      <c r="E21" s="247"/>
      <c r="F21" s="247"/>
      <c r="G21" s="253">
        <f>G22</f>
        <v>5429.15678</v>
      </c>
      <c r="H21" s="253">
        <f>H22</f>
        <v>4808.0599999999995</v>
      </c>
      <c r="I21" s="253">
        <f>I22</f>
        <v>4405.365</v>
      </c>
    </row>
    <row r="22" spans="1:9" s="240" customFormat="1" ht="20.25" customHeight="1">
      <c r="A22" s="77">
        <v>13</v>
      </c>
      <c r="B22" s="254" t="s">
        <v>62</v>
      </c>
      <c r="C22" s="246">
        <v>807</v>
      </c>
      <c r="D22" s="194" t="s">
        <v>143</v>
      </c>
      <c r="E22" s="194" t="s">
        <v>197</v>
      </c>
      <c r="F22" s="194"/>
      <c r="G22" s="255">
        <f>G23</f>
        <v>5429.15678</v>
      </c>
      <c r="H22" s="255">
        <f>H23</f>
        <v>4808.0599999999995</v>
      </c>
      <c r="I22" s="255">
        <f>I23</f>
        <v>4405.365</v>
      </c>
    </row>
    <row r="23" spans="1:9" s="240" customFormat="1" ht="33" customHeight="1">
      <c r="A23" s="77">
        <v>14</v>
      </c>
      <c r="B23" s="254" t="s">
        <v>67</v>
      </c>
      <c r="C23" s="246">
        <v>807</v>
      </c>
      <c r="D23" s="194" t="s">
        <v>143</v>
      </c>
      <c r="E23" s="194" t="s">
        <v>198</v>
      </c>
      <c r="F23" s="194"/>
      <c r="G23" s="255">
        <f>G24+G37+G31+G34</f>
        <v>5429.15678</v>
      </c>
      <c r="H23" s="255">
        <f>H24+H37</f>
        <v>4808.0599999999995</v>
      </c>
      <c r="I23" s="255">
        <f>I24+I37</f>
        <v>4405.365</v>
      </c>
    </row>
    <row r="24" spans="1:9" s="240" customFormat="1" ht="73.5" customHeight="1">
      <c r="A24" s="77">
        <v>15</v>
      </c>
      <c r="B24" s="188" t="s">
        <v>279</v>
      </c>
      <c r="C24" s="246">
        <v>807</v>
      </c>
      <c r="D24" s="194" t="s">
        <v>143</v>
      </c>
      <c r="E24" s="194" t="s">
        <v>199</v>
      </c>
      <c r="F24" s="194"/>
      <c r="G24" s="255">
        <f>G26+G28+G29</f>
        <v>5261.0841900000005</v>
      </c>
      <c r="H24" s="255">
        <f>H26+H28+H29</f>
        <v>4808.0599999999995</v>
      </c>
      <c r="I24" s="255">
        <f>I26+I28+I29</f>
        <v>4405.365</v>
      </c>
    </row>
    <row r="25" spans="1:9" s="240" customFormat="1" ht="96.75" customHeight="1">
      <c r="A25" s="77">
        <v>16</v>
      </c>
      <c r="B25" s="188" t="s">
        <v>277</v>
      </c>
      <c r="C25" s="246">
        <v>807</v>
      </c>
      <c r="D25" s="194" t="s">
        <v>143</v>
      </c>
      <c r="E25" s="194" t="s">
        <v>199</v>
      </c>
      <c r="F25" s="194" t="s">
        <v>63</v>
      </c>
      <c r="G25" s="255">
        <f>G26</f>
        <v>2726.32452</v>
      </c>
      <c r="H25" s="255">
        <f>H26</f>
        <v>2518.054</v>
      </c>
      <c r="I25" s="255">
        <f>I26</f>
        <v>2518.054</v>
      </c>
    </row>
    <row r="26" spans="1:9" s="240" customFormat="1" ht="44.25" customHeight="1">
      <c r="A26" s="77">
        <v>17</v>
      </c>
      <c r="B26" s="188" t="s">
        <v>68</v>
      </c>
      <c r="C26" s="246">
        <v>807</v>
      </c>
      <c r="D26" s="194" t="s">
        <v>143</v>
      </c>
      <c r="E26" s="194" t="s">
        <v>200</v>
      </c>
      <c r="F26" s="194" t="s">
        <v>60</v>
      </c>
      <c r="G26" s="255">
        <v>2726.32452</v>
      </c>
      <c r="H26" s="255">
        <v>2518.054</v>
      </c>
      <c r="I26" s="255">
        <v>2518.054</v>
      </c>
    </row>
    <row r="27" spans="1:9" s="240" customFormat="1" ht="65.25" customHeight="1">
      <c r="A27" s="77">
        <v>18</v>
      </c>
      <c r="B27" s="254" t="s">
        <v>280</v>
      </c>
      <c r="C27" s="246">
        <v>807</v>
      </c>
      <c r="D27" s="194" t="s">
        <v>143</v>
      </c>
      <c r="E27" s="194" t="s">
        <v>200</v>
      </c>
      <c r="F27" s="194" t="s">
        <v>64</v>
      </c>
      <c r="G27" s="255">
        <f>G28</f>
        <v>2522.47967</v>
      </c>
      <c r="H27" s="255">
        <f>H28</f>
        <v>2284.506</v>
      </c>
      <c r="I27" s="255">
        <f>I28</f>
        <v>1881.811</v>
      </c>
    </row>
    <row r="28" spans="1:9" s="240" customFormat="1" ht="53.25" customHeight="1">
      <c r="A28" s="77">
        <v>19</v>
      </c>
      <c r="B28" s="254" t="s">
        <v>157</v>
      </c>
      <c r="C28" s="246">
        <v>807</v>
      </c>
      <c r="D28" s="194" t="s">
        <v>143</v>
      </c>
      <c r="E28" s="194" t="s">
        <v>200</v>
      </c>
      <c r="F28" s="194" t="s">
        <v>57</v>
      </c>
      <c r="G28" s="255">
        <f>2545.81064-23.33097</f>
        <v>2522.47967</v>
      </c>
      <c r="H28" s="255">
        <f>1423.81+858.241-0.525+2.98</f>
        <v>2284.506</v>
      </c>
      <c r="I28" s="255">
        <f>1223.81+652.926-1.05+6.125</f>
        <v>1881.811</v>
      </c>
    </row>
    <row r="29" spans="1:9" s="240" customFormat="1" ht="19.5" customHeight="1">
      <c r="A29" s="77">
        <v>20</v>
      </c>
      <c r="B29" s="188" t="s">
        <v>70</v>
      </c>
      <c r="C29" s="246">
        <v>807</v>
      </c>
      <c r="D29" s="194" t="s">
        <v>143</v>
      </c>
      <c r="E29" s="194" t="s">
        <v>200</v>
      </c>
      <c r="F29" s="194" t="s">
        <v>71</v>
      </c>
      <c r="G29" s="255">
        <f>G30</f>
        <v>12.28</v>
      </c>
      <c r="H29" s="255">
        <f>H30</f>
        <v>5.5</v>
      </c>
      <c r="I29" s="255">
        <f>I30</f>
        <v>5.5</v>
      </c>
    </row>
    <row r="30" spans="1:9" s="240" customFormat="1" ht="33" customHeight="1">
      <c r="A30" s="77">
        <v>21</v>
      </c>
      <c r="B30" s="188" t="s">
        <v>72</v>
      </c>
      <c r="C30" s="246">
        <v>807</v>
      </c>
      <c r="D30" s="194" t="s">
        <v>143</v>
      </c>
      <c r="E30" s="194" t="s">
        <v>200</v>
      </c>
      <c r="F30" s="194" t="s">
        <v>61</v>
      </c>
      <c r="G30" s="255">
        <v>12.28</v>
      </c>
      <c r="H30" s="255">
        <v>5.5</v>
      </c>
      <c r="I30" s="255">
        <v>5.5</v>
      </c>
    </row>
    <row r="31" spans="1:9" s="240" customFormat="1" ht="73.5" customHeight="1">
      <c r="A31" s="77">
        <v>22</v>
      </c>
      <c r="B31" s="188" t="s">
        <v>279</v>
      </c>
      <c r="C31" s="246">
        <v>807</v>
      </c>
      <c r="D31" s="194" t="s">
        <v>143</v>
      </c>
      <c r="E31" s="194" t="s">
        <v>455</v>
      </c>
      <c r="F31" s="194"/>
      <c r="G31" s="255">
        <f aca="true" t="shared" si="0" ref="G31:I32">G32</f>
        <v>16.034</v>
      </c>
      <c r="H31" s="255">
        <f t="shared" si="0"/>
        <v>0</v>
      </c>
      <c r="I31" s="255">
        <f t="shared" si="0"/>
        <v>0</v>
      </c>
    </row>
    <row r="32" spans="1:9" s="240" customFormat="1" ht="96.75" customHeight="1">
      <c r="A32" s="77">
        <v>23</v>
      </c>
      <c r="B32" s="188" t="s">
        <v>456</v>
      </c>
      <c r="C32" s="246">
        <v>807</v>
      </c>
      <c r="D32" s="194" t="s">
        <v>143</v>
      </c>
      <c r="E32" s="194" t="s">
        <v>455</v>
      </c>
      <c r="F32" s="194" t="s">
        <v>63</v>
      </c>
      <c r="G32" s="255">
        <f t="shared" si="0"/>
        <v>16.034</v>
      </c>
      <c r="H32" s="255">
        <f t="shared" si="0"/>
        <v>0</v>
      </c>
      <c r="I32" s="255">
        <f t="shared" si="0"/>
        <v>0</v>
      </c>
    </row>
    <row r="33" spans="1:9" s="240" customFormat="1" ht="44.25" customHeight="1">
      <c r="A33" s="77">
        <v>24</v>
      </c>
      <c r="B33" s="188" t="s">
        <v>68</v>
      </c>
      <c r="C33" s="246">
        <v>807</v>
      </c>
      <c r="D33" s="194" t="s">
        <v>143</v>
      </c>
      <c r="E33" s="194" t="s">
        <v>455</v>
      </c>
      <c r="F33" s="194" t="s">
        <v>60</v>
      </c>
      <c r="G33" s="255">
        <v>16.034</v>
      </c>
      <c r="H33" s="255">
        <v>0</v>
      </c>
      <c r="I33" s="255">
        <v>0</v>
      </c>
    </row>
    <row r="34" spans="1:9" s="240" customFormat="1" ht="73.5" customHeight="1">
      <c r="A34" s="77">
        <v>25</v>
      </c>
      <c r="B34" s="188" t="s">
        <v>279</v>
      </c>
      <c r="C34" s="246">
        <v>807</v>
      </c>
      <c r="D34" s="194" t="s">
        <v>143</v>
      </c>
      <c r="E34" s="194" t="s">
        <v>427</v>
      </c>
      <c r="F34" s="194"/>
      <c r="G34" s="255">
        <f aca="true" t="shared" si="1" ref="G34:I35">G35</f>
        <v>53.8</v>
      </c>
      <c r="H34" s="255">
        <f t="shared" si="1"/>
        <v>0</v>
      </c>
      <c r="I34" s="255">
        <f t="shared" si="1"/>
        <v>0</v>
      </c>
    </row>
    <row r="35" spans="1:9" s="240" customFormat="1" ht="96.75" customHeight="1">
      <c r="A35" s="77">
        <v>26</v>
      </c>
      <c r="B35" s="188" t="s">
        <v>428</v>
      </c>
      <c r="C35" s="246">
        <v>807</v>
      </c>
      <c r="D35" s="194" t="s">
        <v>143</v>
      </c>
      <c r="E35" s="194" t="s">
        <v>427</v>
      </c>
      <c r="F35" s="194" t="s">
        <v>63</v>
      </c>
      <c r="G35" s="255">
        <f t="shared" si="1"/>
        <v>53.8</v>
      </c>
      <c r="H35" s="255">
        <f t="shared" si="1"/>
        <v>0</v>
      </c>
      <c r="I35" s="255">
        <f t="shared" si="1"/>
        <v>0</v>
      </c>
    </row>
    <row r="36" spans="1:9" s="240" customFormat="1" ht="44.25" customHeight="1">
      <c r="A36" s="77">
        <v>27</v>
      </c>
      <c r="B36" s="188" t="s">
        <v>68</v>
      </c>
      <c r="C36" s="246">
        <v>807</v>
      </c>
      <c r="D36" s="194" t="s">
        <v>143</v>
      </c>
      <c r="E36" s="194" t="s">
        <v>427</v>
      </c>
      <c r="F36" s="194" t="s">
        <v>60</v>
      </c>
      <c r="G36" s="255">
        <v>53.8</v>
      </c>
      <c r="H36" s="255">
        <v>0</v>
      </c>
      <c r="I36" s="255">
        <v>0</v>
      </c>
    </row>
    <row r="37" spans="1:9" s="240" customFormat="1" ht="73.5" customHeight="1">
      <c r="A37" s="77">
        <v>28</v>
      </c>
      <c r="B37" s="188" t="s">
        <v>279</v>
      </c>
      <c r="C37" s="246">
        <v>807</v>
      </c>
      <c r="D37" s="194" t="s">
        <v>143</v>
      </c>
      <c r="E37" s="194" t="s">
        <v>457</v>
      </c>
      <c r="F37" s="194"/>
      <c r="G37" s="255">
        <f>G38+G42+G40</f>
        <v>98.23859000000002</v>
      </c>
      <c r="H37" s="255">
        <f aca="true" t="shared" si="2" ref="G37:I38">H38</f>
        <v>0</v>
      </c>
      <c r="I37" s="255">
        <f t="shared" si="2"/>
        <v>0</v>
      </c>
    </row>
    <row r="38" spans="1:9" s="240" customFormat="1" ht="312.75" customHeight="1">
      <c r="A38" s="77">
        <v>29</v>
      </c>
      <c r="B38" s="188" t="s">
        <v>462</v>
      </c>
      <c r="C38" s="246">
        <v>807</v>
      </c>
      <c r="D38" s="194" t="s">
        <v>143</v>
      </c>
      <c r="E38" s="194" t="s">
        <v>457</v>
      </c>
      <c r="F38" s="194" t="s">
        <v>63</v>
      </c>
      <c r="G38" s="255">
        <f t="shared" si="2"/>
        <v>61.45479</v>
      </c>
      <c r="H38" s="255">
        <f t="shared" si="2"/>
        <v>0</v>
      </c>
      <c r="I38" s="255">
        <f t="shared" si="2"/>
        <v>0</v>
      </c>
    </row>
    <row r="39" spans="1:9" s="240" customFormat="1" ht="44.25" customHeight="1">
      <c r="A39" s="77">
        <v>30</v>
      </c>
      <c r="B39" s="188" t="s">
        <v>68</v>
      </c>
      <c r="C39" s="246">
        <v>807</v>
      </c>
      <c r="D39" s="194" t="s">
        <v>143</v>
      </c>
      <c r="E39" s="194" t="s">
        <v>457</v>
      </c>
      <c r="F39" s="194" t="s">
        <v>60</v>
      </c>
      <c r="G39" s="255">
        <f>38.12382+23.33097</f>
        <v>61.45479</v>
      </c>
      <c r="H39" s="255">
        <v>0</v>
      </c>
      <c r="I39" s="255">
        <v>0</v>
      </c>
    </row>
    <row r="40" spans="1:9" s="240" customFormat="1" ht="65.25" customHeight="1">
      <c r="A40" s="77">
        <v>31</v>
      </c>
      <c r="B40" s="254" t="s">
        <v>280</v>
      </c>
      <c r="C40" s="246">
        <v>807</v>
      </c>
      <c r="D40" s="194" t="s">
        <v>143</v>
      </c>
      <c r="E40" s="194" t="s">
        <v>457</v>
      </c>
      <c r="F40" s="194" t="s">
        <v>64</v>
      </c>
      <c r="G40" s="255">
        <f>G41</f>
        <v>30.83312</v>
      </c>
      <c r="H40" s="255">
        <f>H41</f>
        <v>0</v>
      </c>
      <c r="I40" s="255">
        <f>I41</f>
        <v>0</v>
      </c>
    </row>
    <row r="41" spans="1:9" s="240" customFormat="1" ht="53.25" customHeight="1">
      <c r="A41" s="77">
        <v>32</v>
      </c>
      <c r="B41" s="254" t="s">
        <v>157</v>
      </c>
      <c r="C41" s="246">
        <v>807</v>
      </c>
      <c r="D41" s="194" t="s">
        <v>143</v>
      </c>
      <c r="E41" s="194" t="s">
        <v>457</v>
      </c>
      <c r="F41" s="194" t="s">
        <v>57</v>
      </c>
      <c r="G41" s="255">
        <v>30.83312</v>
      </c>
      <c r="H41" s="255">
        <v>0</v>
      </c>
      <c r="I41" s="255">
        <v>0</v>
      </c>
    </row>
    <row r="42" spans="1:9" s="240" customFormat="1" ht="19.5" customHeight="1">
      <c r="A42" s="77">
        <v>33</v>
      </c>
      <c r="B42" s="188" t="s">
        <v>70</v>
      </c>
      <c r="C42" s="246">
        <v>807</v>
      </c>
      <c r="D42" s="194" t="s">
        <v>143</v>
      </c>
      <c r="E42" s="194" t="s">
        <v>457</v>
      </c>
      <c r="F42" s="194" t="s">
        <v>71</v>
      </c>
      <c r="G42" s="255">
        <f>G43</f>
        <v>5.95068</v>
      </c>
      <c r="H42" s="255">
        <f>H43</f>
        <v>0</v>
      </c>
      <c r="I42" s="255">
        <f>I43</f>
        <v>0</v>
      </c>
    </row>
    <row r="43" spans="1:9" s="240" customFormat="1" ht="130.5" customHeight="1">
      <c r="A43" s="77">
        <v>34</v>
      </c>
      <c r="B43" s="188" t="s">
        <v>464</v>
      </c>
      <c r="C43" s="246">
        <v>807</v>
      </c>
      <c r="D43" s="194" t="s">
        <v>143</v>
      </c>
      <c r="E43" s="194" t="s">
        <v>457</v>
      </c>
      <c r="F43" s="194" t="s">
        <v>463</v>
      </c>
      <c r="G43" s="255">
        <v>5.95068</v>
      </c>
      <c r="H43" s="255">
        <v>0</v>
      </c>
      <c r="I43" s="255">
        <v>0</v>
      </c>
    </row>
    <row r="44" spans="1:9" s="240" customFormat="1" ht="65.25" customHeight="1">
      <c r="A44" s="77">
        <v>35</v>
      </c>
      <c r="B44" s="187" t="s">
        <v>33</v>
      </c>
      <c r="C44" s="246">
        <v>807</v>
      </c>
      <c r="D44" s="196" t="s">
        <v>145</v>
      </c>
      <c r="E44" s="196"/>
      <c r="F44" s="196"/>
      <c r="G44" s="255">
        <f aca="true" t="shared" si="3" ref="G44:I47">G45</f>
        <v>145.766</v>
      </c>
      <c r="H44" s="255">
        <f t="shared" si="3"/>
        <v>145.766</v>
      </c>
      <c r="I44" s="255">
        <f t="shared" si="3"/>
        <v>145.766</v>
      </c>
    </row>
    <row r="45" spans="1:9" s="240" customFormat="1" ht="17.25" customHeight="1">
      <c r="A45" s="77">
        <v>36</v>
      </c>
      <c r="B45" s="188" t="s">
        <v>223</v>
      </c>
      <c r="C45" s="246">
        <v>807</v>
      </c>
      <c r="D45" s="196" t="s">
        <v>145</v>
      </c>
      <c r="E45" s="194" t="s">
        <v>201</v>
      </c>
      <c r="F45" s="196"/>
      <c r="G45" s="255">
        <f t="shared" si="3"/>
        <v>145.766</v>
      </c>
      <c r="H45" s="255">
        <f t="shared" si="3"/>
        <v>145.766</v>
      </c>
      <c r="I45" s="255">
        <f t="shared" si="3"/>
        <v>145.766</v>
      </c>
    </row>
    <row r="46" spans="1:9" s="240" customFormat="1" ht="95.25" customHeight="1">
      <c r="A46" s="77">
        <v>37</v>
      </c>
      <c r="B46" s="187" t="s">
        <v>226</v>
      </c>
      <c r="C46" s="246">
        <v>807</v>
      </c>
      <c r="D46" s="196" t="s">
        <v>145</v>
      </c>
      <c r="E46" s="196" t="s">
        <v>221</v>
      </c>
      <c r="F46" s="196"/>
      <c r="G46" s="255">
        <f t="shared" si="3"/>
        <v>145.766</v>
      </c>
      <c r="H46" s="255">
        <f t="shared" si="3"/>
        <v>145.766</v>
      </c>
      <c r="I46" s="255">
        <f t="shared" si="3"/>
        <v>145.766</v>
      </c>
    </row>
    <row r="47" spans="1:9" s="240" customFormat="1" ht="17.25" customHeight="1">
      <c r="A47" s="77">
        <v>38</v>
      </c>
      <c r="B47" s="187" t="s">
        <v>51</v>
      </c>
      <c r="C47" s="246">
        <v>807</v>
      </c>
      <c r="D47" s="196" t="s">
        <v>145</v>
      </c>
      <c r="E47" s="196" t="s">
        <v>221</v>
      </c>
      <c r="F47" s="196" t="s">
        <v>74</v>
      </c>
      <c r="G47" s="255">
        <f t="shared" si="3"/>
        <v>145.766</v>
      </c>
      <c r="H47" s="255">
        <f t="shared" si="3"/>
        <v>145.766</v>
      </c>
      <c r="I47" s="255">
        <f t="shared" si="3"/>
        <v>145.766</v>
      </c>
    </row>
    <row r="48" spans="1:9" s="240" customFormat="1" ht="17.25" customHeight="1">
      <c r="A48" s="77">
        <v>39</v>
      </c>
      <c r="B48" s="187" t="s">
        <v>56</v>
      </c>
      <c r="C48" s="246">
        <v>807</v>
      </c>
      <c r="D48" s="196" t="s">
        <v>145</v>
      </c>
      <c r="E48" s="196" t="s">
        <v>221</v>
      </c>
      <c r="F48" s="196" t="s">
        <v>58</v>
      </c>
      <c r="G48" s="255">
        <f>13.575+132.191</f>
        <v>145.766</v>
      </c>
      <c r="H48" s="255">
        <f>13.575+132.191</f>
        <v>145.766</v>
      </c>
      <c r="I48" s="255">
        <f>13.575+132.191</f>
        <v>145.766</v>
      </c>
    </row>
    <row r="49" spans="1:9" s="240" customFormat="1" ht="18" customHeight="1">
      <c r="A49" s="77">
        <v>40</v>
      </c>
      <c r="B49" s="188" t="s">
        <v>35</v>
      </c>
      <c r="C49" s="246">
        <v>807</v>
      </c>
      <c r="D49" s="194" t="s">
        <v>146</v>
      </c>
      <c r="E49" s="194"/>
      <c r="F49" s="256"/>
      <c r="G49" s="255">
        <f>G50</f>
        <v>19.027</v>
      </c>
      <c r="H49" s="255">
        <f aca="true" t="shared" si="4" ref="H49:I53">H50</f>
        <v>19.59</v>
      </c>
      <c r="I49" s="255">
        <f t="shared" si="4"/>
        <v>19.948</v>
      </c>
    </row>
    <row r="50" spans="1:9" s="240" customFormat="1" ht="15.75" customHeight="1">
      <c r="A50" s="77">
        <v>41</v>
      </c>
      <c r="B50" s="187" t="s">
        <v>62</v>
      </c>
      <c r="C50" s="246">
        <v>807</v>
      </c>
      <c r="D50" s="194" t="s">
        <v>146</v>
      </c>
      <c r="E50" s="194" t="s">
        <v>194</v>
      </c>
      <c r="F50" s="256"/>
      <c r="G50" s="255">
        <f>G51</f>
        <v>19.027</v>
      </c>
      <c r="H50" s="255">
        <f t="shared" si="4"/>
        <v>19.59</v>
      </c>
      <c r="I50" s="255">
        <f t="shared" si="4"/>
        <v>19.948</v>
      </c>
    </row>
    <row r="51" spans="1:9" s="240" customFormat="1" ht="15" customHeight="1">
      <c r="A51" s="77">
        <v>42</v>
      </c>
      <c r="B51" s="257" t="s">
        <v>0</v>
      </c>
      <c r="C51" s="246">
        <v>807</v>
      </c>
      <c r="D51" s="194" t="s">
        <v>146</v>
      </c>
      <c r="E51" s="194" t="s">
        <v>203</v>
      </c>
      <c r="F51" s="256"/>
      <c r="G51" s="255">
        <f>G53</f>
        <v>19.027</v>
      </c>
      <c r="H51" s="255">
        <f>H53</f>
        <v>19.59</v>
      </c>
      <c r="I51" s="255">
        <f>I53</f>
        <v>19.948</v>
      </c>
    </row>
    <row r="52" spans="1:9" s="240" customFormat="1" ht="33.75" customHeight="1">
      <c r="A52" s="77">
        <v>43</v>
      </c>
      <c r="B52" s="258" t="s">
        <v>7</v>
      </c>
      <c r="C52" s="246">
        <v>807</v>
      </c>
      <c r="D52" s="194" t="s">
        <v>146</v>
      </c>
      <c r="E52" s="194" t="s">
        <v>204</v>
      </c>
      <c r="F52" s="256"/>
      <c r="G52" s="255">
        <f>G53</f>
        <v>19.027</v>
      </c>
      <c r="H52" s="255">
        <f>H53</f>
        <v>19.59</v>
      </c>
      <c r="I52" s="255">
        <f>I53</f>
        <v>19.948</v>
      </c>
    </row>
    <row r="53" spans="1:9" s="240" customFormat="1" ht="16.5" customHeight="1">
      <c r="A53" s="77">
        <v>44</v>
      </c>
      <c r="B53" s="188" t="s">
        <v>70</v>
      </c>
      <c r="C53" s="246">
        <v>807</v>
      </c>
      <c r="D53" s="194" t="s">
        <v>146</v>
      </c>
      <c r="E53" s="194" t="s">
        <v>204</v>
      </c>
      <c r="F53" s="257">
        <v>800</v>
      </c>
      <c r="G53" s="255">
        <f>G54</f>
        <v>19.027</v>
      </c>
      <c r="H53" s="255">
        <f t="shared" si="4"/>
        <v>19.59</v>
      </c>
      <c r="I53" s="255">
        <f t="shared" si="4"/>
        <v>19.948</v>
      </c>
    </row>
    <row r="54" spans="1:9" s="240" customFormat="1" ht="18" customHeight="1">
      <c r="A54" s="77">
        <v>45</v>
      </c>
      <c r="B54" s="257" t="s">
        <v>88</v>
      </c>
      <c r="C54" s="246">
        <v>807</v>
      </c>
      <c r="D54" s="194" t="s">
        <v>146</v>
      </c>
      <c r="E54" s="194" t="s">
        <v>204</v>
      </c>
      <c r="F54" s="256">
        <v>870</v>
      </c>
      <c r="G54" s="255">
        <v>19.027</v>
      </c>
      <c r="H54" s="255">
        <v>19.59</v>
      </c>
      <c r="I54" s="255">
        <v>19.948</v>
      </c>
    </row>
    <row r="55" spans="1:9" s="240" customFormat="1" ht="15" customHeight="1">
      <c r="A55" s="77">
        <v>46</v>
      </c>
      <c r="B55" s="259" t="s">
        <v>73</v>
      </c>
      <c r="C55" s="246">
        <v>807</v>
      </c>
      <c r="D55" s="260" t="s">
        <v>147</v>
      </c>
      <c r="E55" s="260"/>
      <c r="F55" s="260"/>
      <c r="G55" s="261">
        <f>G56</f>
        <v>1055.024</v>
      </c>
      <c r="H55" s="261">
        <f>H56</f>
        <v>1029.224</v>
      </c>
      <c r="I55" s="261">
        <f>I56</f>
        <v>1029.224</v>
      </c>
    </row>
    <row r="56" spans="1:9" s="240" customFormat="1" ht="13.5" customHeight="1">
      <c r="A56" s="77">
        <v>47</v>
      </c>
      <c r="B56" s="262" t="s">
        <v>62</v>
      </c>
      <c r="C56" s="246">
        <v>807</v>
      </c>
      <c r="D56" s="263" t="s">
        <v>147</v>
      </c>
      <c r="E56" s="194" t="s">
        <v>197</v>
      </c>
      <c r="F56" s="263"/>
      <c r="G56" s="255">
        <f>G57+G66</f>
        <v>1055.024</v>
      </c>
      <c r="H56" s="255">
        <f>H57+H66</f>
        <v>1029.224</v>
      </c>
      <c r="I56" s="255">
        <f>I57+I66</f>
        <v>1029.224</v>
      </c>
    </row>
    <row r="57" spans="1:9" s="240" customFormat="1" ht="39" customHeight="1">
      <c r="A57" s="77">
        <v>48</v>
      </c>
      <c r="B57" s="290" t="s">
        <v>67</v>
      </c>
      <c r="C57" s="246">
        <v>807</v>
      </c>
      <c r="D57" s="263" t="s">
        <v>147</v>
      </c>
      <c r="E57" s="194" t="s">
        <v>195</v>
      </c>
      <c r="F57" s="263"/>
      <c r="G57" s="255">
        <f>G58+G64</f>
        <v>1053.524</v>
      </c>
      <c r="H57" s="255">
        <f>H58</f>
        <v>1027.724</v>
      </c>
      <c r="I57" s="255">
        <f>I58</f>
        <v>1027.724</v>
      </c>
    </row>
    <row r="58" spans="1:9" s="240" customFormat="1" ht="52.5" customHeight="1">
      <c r="A58" s="77">
        <v>49</v>
      </c>
      <c r="B58" s="290" t="s">
        <v>325</v>
      </c>
      <c r="C58" s="246">
        <v>807</v>
      </c>
      <c r="D58" s="263" t="s">
        <v>147</v>
      </c>
      <c r="E58" s="194" t="s">
        <v>335</v>
      </c>
      <c r="F58" s="263"/>
      <c r="G58" s="255">
        <f>G59+G61</f>
        <v>1027.724</v>
      </c>
      <c r="H58" s="255">
        <f>H59+H61</f>
        <v>1027.724</v>
      </c>
      <c r="I58" s="255">
        <f>I59+I61</f>
        <v>1027.724</v>
      </c>
    </row>
    <row r="59" spans="1:9" s="240" customFormat="1" ht="77.25" customHeight="1">
      <c r="A59" s="77">
        <v>50</v>
      </c>
      <c r="B59" s="291" t="s">
        <v>326</v>
      </c>
      <c r="C59" s="246">
        <v>807</v>
      </c>
      <c r="D59" s="263" t="s">
        <v>147</v>
      </c>
      <c r="E59" s="194" t="s">
        <v>335</v>
      </c>
      <c r="F59" s="293" t="s">
        <v>63</v>
      </c>
      <c r="G59" s="255">
        <f>G60</f>
        <v>954.14</v>
      </c>
      <c r="H59" s="255">
        <f>H60</f>
        <v>954.14</v>
      </c>
      <c r="I59" s="255">
        <f>I60</f>
        <v>954.14</v>
      </c>
    </row>
    <row r="60" spans="1:9" s="240" customFormat="1" ht="44.25" customHeight="1">
      <c r="A60" s="77">
        <v>51</v>
      </c>
      <c r="B60" s="291" t="s">
        <v>68</v>
      </c>
      <c r="C60" s="246">
        <v>807</v>
      </c>
      <c r="D60" s="263" t="s">
        <v>147</v>
      </c>
      <c r="E60" s="194" t="s">
        <v>335</v>
      </c>
      <c r="F60" s="293" t="s">
        <v>60</v>
      </c>
      <c r="G60" s="255">
        <v>954.14</v>
      </c>
      <c r="H60" s="255">
        <v>954.14</v>
      </c>
      <c r="I60" s="255">
        <v>954.14</v>
      </c>
    </row>
    <row r="61" spans="1:9" s="240" customFormat="1" ht="37.5" customHeight="1">
      <c r="A61" s="77">
        <v>52</v>
      </c>
      <c r="B61" s="292" t="s">
        <v>158</v>
      </c>
      <c r="C61" s="246">
        <v>807</v>
      </c>
      <c r="D61" s="263" t="s">
        <v>147</v>
      </c>
      <c r="E61" s="194" t="s">
        <v>335</v>
      </c>
      <c r="F61" s="293" t="s">
        <v>64</v>
      </c>
      <c r="G61" s="255">
        <f>G62</f>
        <v>73.584</v>
      </c>
      <c r="H61" s="255">
        <f>H62</f>
        <v>73.584</v>
      </c>
      <c r="I61" s="255">
        <f>I62</f>
        <v>73.584</v>
      </c>
    </row>
    <row r="62" spans="1:9" s="240" customFormat="1" ht="48.75" customHeight="1">
      <c r="A62" s="77">
        <v>53</v>
      </c>
      <c r="B62" s="291" t="s">
        <v>157</v>
      </c>
      <c r="C62" s="246">
        <v>807</v>
      </c>
      <c r="D62" s="263" t="s">
        <v>147</v>
      </c>
      <c r="E62" s="194" t="s">
        <v>335</v>
      </c>
      <c r="F62" s="293" t="s">
        <v>57</v>
      </c>
      <c r="G62" s="255">
        <v>73.584</v>
      </c>
      <c r="H62" s="255">
        <v>73.584</v>
      </c>
      <c r="I62" s="255">
        <v>73.584</v>
      </c>
    </row>
    <row r="63" spans="1:9" s="240" customFormat="1" ht="52.5" customHeight="1">
      <c r="A63" s="77">
        <v>54</v>
      </c>
      <c r="B63" s="290" t="s">
        <v>325</v>
      </c>
      <c r="C63" s="246">
        <v>807</v>
      </c>
      <c r="D63" s="263" t="s">
        <v>147</v>
      </c>
      <c r="E63" s="194" t="s">
        <v>427</v>
      </c>
      <c r="F63" s="263"/>
      <c r="G63" s="255">
        <f>G64</f>
        <v>25.8</v>
      </c>
      <c r="H63" s="255">
        <f>H64</f>
        <v>0</v>
      </c>
      <c r="I63" s="255">
        <f>I64</f>
        <v>0</v>
      </c>
    </row>
    <row r="64" spans="1:9" s="240" customFormat="1" ht="92.25" customHeight="1">
      <c r="A64" s="77">
        <v>55</v>
      </c>
      <c r="B64" s="291" t="s">
        <v>428</v>
      </c>
      <c r="C64" s="246">
        <v>807</v>
      </c>
      <c r="D64" s="263" t="s">
        <v>147</v>
      </c>
      <c r="E64" s="194" t="s">
        <v>427</v>
      </c>
      <c r="F64" s="293" t="s">
        <v>63</v>
      </c>
      <c r="G64" s="255">
        <f>G65</f>
        <v>25.8</v>
      </c>
      <c r="H64" s="255">
        <f>H65</f>
        <v>0</v>
      </c>
      <c r="I64" s="255">
        <f>I65</f>
        <v>0</v>
      </c>
    </row>
    <row r="65" spans="1:9" s="240" customFormat="1" ht="44.25" customHeight="1">
      <c r="A65" s="77">
        <v>56</v>
      </c>
      <c r="B65" s="291" t="s">
        <v>68</v>
      </c>
      <c r="C65" s="246">
        <v>807</v>
      </c>
      <c r="D65" s="263" t="s">
        <v>147</v>
      </c>
      <c r="E65" s="194" t="s">
        <v>427</v>
      </c>
      <c r="F65" s="293" t="s">
        <v>60</v>
      </c>
      <c r="G65" s="255">
        <v>25.8</v>
      </c>
      <c r="H65" s="255">
        <v>0</v>
      </c>
      <c r="I65" s="255">
        <v>0</v>
      </c>
    </row>
    <row r="66" spans="1:9" s="240" customFormat="1" ht="65.25" customHeight="1">
      <c r="A66" s="77">
        <v>57</v>
      </c>
      <c r="B66" s="264" t="s">
        <v>241</v>
      </c>
      <c r="C66" s="246">
        <v>807</v>
      </c>
      <c r="D66" s="263" t="s">
        <v>147</v>
      </c>
      <c r="E66" s="263" t="s">
        <v>205</v>
      </c>
      <c r="F66" s="263"/>
      <c r="G66" s="255">
        <f>G67</f>
        <v>1.5</v>
      </c>
      <c r="H66" s="255">
        <f>H67</f>
        <v>1.5</v>
      </c>
      <c r="I66" s="255">
        <f>I67</f>
        <v>1.5</v>
      </c>
    </row>
    <row r="67" spans="1:9" s="240" customFormat="1" ht="66.75" customHeight="1">
      <c r="A67" s="77">
        <v>58</v>
      </c>
      <c r="B67" s="264" t="s">
        <v>222</v>
      </c>
      <c r="C67" s="246">
        <v>807</v>
      </c>
      <c r="D67" s="263" t="s">
        <v>147</v>
      </c>
      <c r="E67" s="263" t="s">
        <v>206</v>
      </c>
      <c r="F67" s="263"/>
      <c r="G67" s="255">
        <f>G68</f>
        <v>1.5</v>
      </c>
      <c r="H67" s="255">
        <f>H68</f>
        <v>1.5</v>
      </c>
      <c r="I67" s="255">
        <f>I68</f>
        <v>1.5</v>
      </c>
    </row>
    <row r="68" spans="1:9" s="240" customFormat="1" ht="33" customHeight="1">
      <c r="A68" s="77">
        <v>59</v>
      </c>
      <c r="B68" s="188" t="s">
        <v>158</v>
      </c>
      <c r="C68" s="246">
        <v>807</v>
      </c>
      <c r="D68" s="263" t="s">
        <v>147</v>
      </c>
      <c r="E68" s="263" t="s">
        <v>206</v>
      </c>
      <c r="F68" s="265" t="s">
        <v>64</v>
      </c>
      <c r="G68" s="255">
        <f>G69</f>
        <v>1.5</v>
      </c>
      <c r="H68" s="255">
        <f>H69</f>
        <v>1.5</v>
      </c>
      <c r="I68" s="255">
        <f>I69</f>
        <v>1.5</v>
      </c>
    </row>
    <row r="69" spans="1:9" s="240" customFormat="1" ht="50.25" customHeight="1">
      <c r="A69" s="77">
        <v>60</v>
      </c>
      <c r="B69" s="188" t="s">
        <v>157</v>
      </c>
      <c r="C69" s="246">
        <v>807</v>
      </c>
      <c r="D69" s="263" t="s">
        <v>147</v>
      </c>
      <c r="E69" s="263" t="s">
        <v>206</v>
      </c>
      <c r="F69" s="266" t="s">
        <v>57</v>
      </c>
      <c r="G69" s="255">
        <v>1.5</v>
      </c>
      <c r="H69" s="255">
        <v>1.5</v>
      </c>
      <c r="I69" s="255">
        <v>1.5</v>
      </c>
    </row>
    <row r="70" spans="1:9" s="240" customFormat="1" ht="26.25" customHeight="1">
      <c r="A70" s="77">
        <v>61</v>
      </c>
      <c r="B70" s="267" t="s">
        <v>78</v>
      </c>
      <c r="C70" s="243">
        <v>807</v>
      </c>
      <c r="D70" s="260" t="s">
        <v>148</v>
      </c>
      <c r="E70" s="260"/>
      <c r="F70" s="260"/>
      <c r="G70" s="261">
        <f>G71</f>
        <v>110.708</v>
      </c>
      <c r="H70" s="261">
        <f>H71</f>
        <v>117.7</v>
      </c>
      <c r="I70" s="261">
        <f>I71</f>
        <v>121</v>
      </c>
    </row>
    <row r="71" spans="1:9" s="240" customFormat="1" ht="20.25" customHeight="1">
      <c r="A71" s="77">
        <v>62</v>
      </c>
      <c r="B71" s="188" t="s">
        <v>79</v>
      </c>
      <c r="C71" s="246">
        <v>807</v>
      </c>
      <c r="D71" s="194" t="s">
        <v>149</v>
      </c>
      <c r="E71" s="260"/>
      <c r="F71" s="260"/>
      <c r="G71" s="255">
        <f>G73</f>
        <v>110.708</v>
      </c>
      <c r="H71" s="255">
        <f>H73</f>
        <v>117.7</v>
      </c>
      <c r="I71" s="255">
        <f>I73</f>
        <v>121</v>
      </c>
    </row>
    <row r="72" spans="1:9" s="240" customFormat="1" ht="15.75" customHeight="1">
      <c r="A72" s="77">
        <v>63</v>
      </c>
      <c r="B72" s="188" t="s">
        <v>240</v>
      </c>
      <c r="C72" s="246">
        <v>807</v>
      </c>
      <c r="D72" s="194" t="s">
        <v>149</v>
      </c>
      <c r="E72" s="194" t="s">
        <v>197</v>
      </c>
      <c r="F72" s="260"/>
      <c r="G72" s="268">
        <f>G73</f>
        <v>110.708</v>
      </c>
      <c r="H72" s="268">
        <f>H73</f>
        <v>117.7</v>
      </c>
      <c r="I72" s="268">
        <f>I73</f>
        <v>121</v>
      </c>
    </row>
    <row r="73" spans="1:9" s="240" customFormat="1" ht="68.25" customHeight="1">
      <c r="A73" s="77">
        <v>64</v>
      </c>
      <c r="B73" s="264" t="s">
        <v>1</v>
      </c>
      <c r="C73" s="246">
        <v>807</v>
      </c>
      <c r="D73" s="194" t="s">
        <v>149</v>
      </c>
      <c r="E73" s="194" t="s">
        <v>205</v>
      </c>
      <c r="F73" s="260"/>
      <c r="G73" s="255">
        <f>G74</f>
        <v>110.708</v>
      </c>
      <c r="H73" s="255">
        <f>H74</f>
        <v>117.7</v>
      </c>
      <c r="I73" s="255">
        <f>I74</f>
        <v>121</v>
      </c>
    </row>
    <row r="74" spans="1:9" s="240" customFormat="1" ht="69.75" customHeight="1">
      <c r="A74" s="77">
        <v>65</v>
      </c>
      <c r="B74" s="188" t="s">
        <v>80</v>
      </c>
      <c r="C74" s="246">
        <v>807</v>
      </c>
      <c r="D74" s="194" t="s">
        <v>149</v>
      </c>
      <c r="E74" s="194" t="s">
        <v>207</v>
      </c>
      <c r="F74" s="260"/>
      <c r="G74" s="255">
        <f>G75+G77</f>
        <v>110.708</v>
      </c>
      <c r="H74" s="255">
        <f>H75+H77</f>
        <v>117.7</v>
      </c>
      <c r="I74" s="255">
        <f>I75+I77</f>
        <v>121</v>
      </c>
    </row>
    <row r="75" spans="1:9" s="240" customFormat="1" ht="98.25" customHeight="1">
      <c r="A75" s="77">
        <v>66</v>
      </c>
      <c r="B75" s="188" t="s">
        <v>69</v>
      </c>
      <c r="C75" s="246">
        <v>807</v>
      </c>
      <c r="D75" s="194" t="s">
        <v>149</v>
      </c>
      <c r="E75" s="194" t="s">
        <v>207</v>
      </c>
      <c r="F75" s="194" t="s">
        <v>63</v>
      </c>
      <c r="G75" s="255">
        <f>G76</f>
        <v>68.658</v>
      </c>
      <c r="H75" s="255">
        <f>H76</f>
        <v>68.658</v>
      </c>
      <c r="I75" s="255">
        <f>I76</f>
        <v>68.658</v>
      </c>
    </row>
    <row r="76" spans="1:9" s="240" customFormat="1" ht="40.5" customHeight="1">
      <c r="A76" s="77">
        <v>67</v>
      </c>
      <c r="B76" s="188" t="s">
        <v>68</v>
      </c>
      <c r="C76" s="246">
        <v>807</v>
      </c>
      <c r="D76" s="194" t="s">
        <v>149</v>
      </c>
      <c r="E76" s="194" t="s">
        <v>207</v>
      </c>
      <c r="F76" s="194" t="s">
        <v>60</v>
      </c>
      <c r="G76" s="255">
        <v>68.658</v>
      </c>
      <c r="H76" s="255">
        <v>68.658</v>
      </c>
      <c r="I76" s="255">
        <v>68.658</v>
      </c>
    </row>
    <row r="77" spans="1:9" s="240" customFormat="1" ht="52.5" customHeight="1">
      <c r="A77" s="77">
        <v>68</v>
      </c>
      <c r="B77" s="254" t="s">
        <v>156</v>
      </c>
      <c r="C77" s="246">
        <v>807</v>
      </c>
      <c r="D77" s="194" t="s">
        <v>149</v>
      </c>
      <c r="E77" s="194" t="s">
        <v>207</v>
      </c>
      <c r="F77" s="194" t="s">
        <v>64</v>
      </c>
      <c r="G77" s="255">
        <f>G78</f>
        <v>42.05</v>
      </c>
      <c r="H77" s="255">
        <f>H78</f>
        <v>49.042</v>
      </c>
      <c r="I77" s="255">
        <f>I78</f>
        <v>52.342</v>
      </c>
    </row>
    <row r="78" spans="1:9" s="240" customFormat="1" ht="50.25" customHeight="1">
      <c r="A78" s="77">
        <v>69</v>
      </c>
      <c r="B78" s="254" t="s">
        <v>157</v>
      </c>
      <c r="C78" s="246">
        <v>807</v>
      </c>
      <c r="D78" s="194" t="s">
        <v>149</v>
      </c>
      <c r="E78" s="194" t="s">
        <v>207</v>
      </c>
      <c r="F78" s="194" t="s">
        <v>57</v>
      </c>
      <c r="G78" s="255">
        <f>48.042-15.7+9.708</f>
        <v>42.05</v>
      </c>
      <c r="H78" s="255">
        <v>49.042</v>
      </c>
      <c r="I78" s="255">
        <v>52.342</v>
      </c>
    </row>
    <row r="79" spans="1:9" s="240" customFormat="1" ht="33" customHeight="1">
      <c r="A79" s="77">
        <v>70</v>
      </c>
      <c r="B79" s="267" t="s">
        <v>54</v>
      </c>
      <c r="C79" s="243">
        <v>807</v>
      </c>
      <c r="D79" s="260" t="s">
        <v>136</v>
      </c>
      <c r="E79" s="194"/>
      <c r="F79" s="194"/>
      <c r="G79" s="261">
        <f>G80</f>
        <v>39.196</v>
      </c>
      <c r="H79" s="261">
        <f>H80</f>
        <v>0</v>
      </c>
      <c r="I79" s="261">
        <f>I80</f>
        <v>0</v>
      </c>
    </row>
    <row r="80" spans="1:9" s="240" customFormat="1" ht="48" customHeight="1">
      <c r="A80" s="77">
        <v>71</v>
      </c>
      <c r="B80" s="188" t="s">
        <v>36</v>
      </c>
      <c r="C80" s="246">
        <v>807</v>
      </c>
      <c r="D80" s="194" t="s">
        <v>137</v>
      </c>
      <c r="E80" s="194"/>
      <c r="F80" s="194"/>
      <c r="G80" s="255">
        <f aca="true" t="shared" si="5" ref="G80:I82">G81</f>
        <v>39.196</v>
      </c>
      <c r="H80" s="255">
        <f t="shared" si="5"/>
        <v>0</v>
      </c>
      <c r="I80" s="255">
        <f t="shared" si="5"/>
        <v>0</v>
      </c>
    </row>
    <row r="81" spans="1:9" s="240" customFormat="1" ht="33" customHeight="1">
      <c r="A81" s="77">
        <v>72</v>
      </c>
      <c r="B81" s="188" t="s">
        <v>62</v>
      </c>
      <c r="C81" s="246">
        <v>807</v>
      </c>
      <c r="D81" s="194" t="s">
        <v>137</v>
      </c>
      <c r="E81" s="194" t="s">
        <v>197</v>
      </c>
      <c r="F81" s="194"/>
      <c r="G81" s="255">
        <f t="shared" si="5"/>
        <v>39.196</v>
      </c>
      <c r="H81" s="255">
        <f t="shared" si="5"/>
        <v>0</v>
      </c>
      <c r="I81" s="255">
        <f t="shared" si="5"/>
        <v>0</v>
      </c>
    </row>
    <row r="82" spans="1:9" s="240" customFormat="1" ht="37.5" customHeight="1">
      <c r="A82" s="77">
        <v>73</v>
      </c>
      <c r="B82" s="188" t="s">
        <v>223</v>
      </c>
      <c r="C82" s="246">
        <v>807</v>
      </c>
      <c r="D82" s="194" t="s">
        <v>137</v>
      </c>
      <c r="E82" s="194" t="s">
        <v>202</v>
      </c>
      <c r="F82" s="194"/>
      <c r="G82" s="255">
        <f>G83+G86+G89</f>
        <v>39.196</v>
      </c>
      <c r="H82" s="255">
        <f t="shared" si="5"/>
        <v>0</v>
      </c>
      <c r="I82" s="255">
        <f t="shared" si="5"/>
        <v>0</v>
      </c>
    </row>
    <row r="83" spans="1:9" s="186" customFormat="1" ht="51" customHeight="1">
      <c r="A83" s="77">
        <v>74</v>
      </c>
      <c r="B83" s="203" t="s">
        <v>234</v>
      </c>
      <c r="C83" s="195">
        <v>807</v>
      </c>
      <c r="D83" s="194" t="s">
        <v>137</v>
      </c>
      <c r="E83" s="196" t="s">
        <v>219</v>
      </c>
      <c r="F83" s="196"/>
      <c r="G83" s="255">
        <f aca="true" t="shared" si="6" ref="G83:I84">G84</f>
        <v>19</v>
      </c>
      <c r="H83" s="255">
        <f t="shared" si="6"/>
        <v>0</v>
      </c>
      <c r="I83" s="255">
        <f t="shared" si="6"/>
        <v>0</v>
      </c>
    </row>
    <row r="84" spans="1:9" s="186" customFormat="1" ht="33" customHeight="1">
      <c r="A84" s="77">
        <v>75</v>
      </c>
      <c r="B84" s="187" t="s">
        <v>158</v>
      </c>
      <c r="C84" s="195">
        <v>807</v>
      </c>
      <c r="D84" s="194" t="s">
        <v>137</v>
      </c>
      <c r="E84" s="196" t="s">
        <v>219</v>
      </c>
      <c r="F84" s="196" t="s">
        <v>64</v>
      </c>
      <c r="G84" s="255">
        <f t="shared" si="6"/>
        <v>19</v>
      </c>
      <c r="H84" s="255">
        <f t="shared" si="6"/>
        <v>0</v>
      </c>
      <c r="I84" s="255">
        <f t="shared" si="6"/>
        <v>0</v>
      </c>
    </row>
    <row r="85" spans="1:9" s="186" customFormat="1" ht="33" customHeight="1">
      <c r="A85" s="77">
        <v>76</v>
      </c>
      <c r="B85" s="187" t="s">
        <v>2</v>
      </c>
      <c r="C85" s="195">
        <v>807</v>
      </c>
      <c r="D85" s="194" t="s">
        <v>137</v>
      </c>
      <c r="E85" s="196" t="s">
        <v>219</v>
      </c>
      <c r="F85" s="196" t="s">
        <v>57</v>
      </c>
      <c r="G85" s="255">
        <v>19</v>
      </c>
      <c r="H85" s="255">
        <v>0</v>
      </c>
      <c r="I85" s="255">
        <v>0</v>
      </c>
    </row>
    <row r="86" spans="1:9" s="186" customFormat="1" ht="49.5" customHeight="1">
      <c r="A86" s="77">
        <v>77</v>
      </c>
      <c r="B86" s="203" t="s">
        <v>429</v>
      </c>
      <c r="C86" s="195">
        <v>807</v>
      </c>
      <c r="D86" s="194" t="s">
        <v>137</v>
      </c>
      <c r="E86" s="196" t="s">
        <v>430</v>
      </c>
      <c r="F86" s="196"/>
      <c r="G86" s="255">
        <f aca="true" t="shared" si="7" ref="G86:I87">G87</f>
        <v>12.808</v>
      </c>
      <c r="H86" s="255">
        <f t="shared" si="7"/>
        <v>0</v>
      </c>
      <c r="I86" s="255">
        <f t="shared" si="7"/>
        <v>0</v>
      </c>
    </row>
    <row r="87" spans="1:9" s="186" customFormat="1" ht="33" customHeight="1">
      <c r="A87" s="77">
        <v>78</v>
      </c>
      <c r="B87" s="187" t="s">
        <v>158</v>
      </c>
      <c r="C87" s="195">
        <v>807</v>
      </c>
      <c r="D87" s="194" t="s">
        <v>137</v>
      </c>
      <c r="E87" s="196" t="s">
        <v>430</v>
      </c>
      <c r="F87" s="196" t="s">
        <v>64</v>
      </c>
      <c r="G87" s="255">
        <f t="shared" si="7"/>
        <v>12.808</v>
      </c>
      <c r="H87" s="255">
        <f t="shared" si="7"/>
        <v>0</v>
      </c>
      <c r="I87" s="255">
        <f t="shared" si="7"/>
        <v>0</v>
      </c>
    </row>
    <row r="88" spans="1:9" s="186" customFormat="1" ht="33" customHeight="1">
      <c r="A88" s="77">
        <v>79</v>
      </c>
      <c r="B88" s="187" t="s">
        <v>2</v>
      </c>
      <c r="C88" s="195">
        <v>807</v>
      </c>
      <c r="D88" s="194" t="s">
        <v>137</v>
      </c>
      <c r="E88" s="196" t="s">
        <v>430</v>
      </c>
      <c r="F88" s="196" t="s">
        <v>57</v>
      </c>
      <c r="G88" s="255">
        <v>12.808</v>
      </c>
      <c r="H88" s="255">
        <v>0</v>
      </c>
      <c r="I88" s="255">
        <v>0</v>
      </c>
    </row>
    <row r="89" spans="1:9" s="240" customFormat="1" ht="37.5" customHeight="1">
      <c r="A89" s="77">
        <v>80</v>
      </c>
      <c r="B89" s="188" t="s">
        <v>223</v>
      </c>
      <c r="C89" s="246">
        <v>807</v>
      </c>
      <c r="D89" s="194" t="s">
        <v>137</v>
      </c>
      <c r="E89" s="194" t="s">
        <v>202</v>
      </c>
      <c r="F89" s="194"/>
      <c r="G89" s="255">
        <f>G90</f>
        <v>7.388</v>
      </c>
      <c r="H89" s="255">
        <f>H90</f>
        <v>0</v>
      </c>
      <c r="I89" s="255">
        <f>I90</f>
        <v>0</v>
      </c>
    </row>
    <row r="90" spans="1:9" s="186" customFormat="1" ht="52.5" customHeight="1">
      <c r="A90" s="77">
        <v>81</v>
      </c>
      <c r="B90" s="203" t="s">
        <v>431</v>
      </c>
      <c r="C90" s="195">
        <v>807</v>
      </c>
      <c r="D90" s="194" t="s">
        <v>137</v>
      </c>
      <c r="E90" s="196" t="s">
        <v>432</v>
      </c>
      <c r="F90" s="196"/>
      <c r="G90" s="255">
        <f aca="true" t="shared" si="8" ref="G90:I91">G91</f>
        <v>7.388</v>
      </c>
      <c r="H90" s="255">
        <f t="shared" si="8"/>
        <v>0</v>
      </c>
      <c r="I90" s="255">
        <f t="shared" si="8"/>
        <v>0</v>
      </c>
    </row>
    <row r="91" spans="1:9" s="186" customFormat="1" ht="33" customHeight="1">
      <c r="A91" s="77">
        <v>82</v>
      </c>
      <c r="B91" s="187" t="s">
        <v>158</v>
      </c>
      <c r="C91" s="195">
        <v>807</v>
      </c>
      <c r="D91" s="194" t="s">
        <v>137</v>
      </c>
      <c r="E91" s="196" t="s">
        <v>432</v>
      </c>
      <c r="F91" s="196" t="s">
        <v>64</v>
      </c>
      <c r="G91" s="255">
        <f t="shared" si="8"/>
        <v>7.388</v>
      </c>
      <c r="H91" s="255">
        <f t="shared" si="8"/>
        <v>0</v>
      </c>
      <c r="I91" s="255">
        <f t="shared" si="8"/>
        <v>0</v>
      </c>
    </row>
    <row r="92" spans="1:9" s="186" customFormat="1" ht="33" customHeight="1">
      <c r="A92" s="77">
        <v>83</v>
      </c>
      <c r="B92" s="187" t="s">
        <v>2</v>
      </c>
      <c r="C92" s="195">
        <v>807</v>
      </c>
      <c r="D92" s="194" t="s">
        <v>137</v>
      </c>
      <c r="E92" s="196" t="s">
        <v>432</v>
      </c>
      <c r="F92" s="196" t="s">
        <v>57</v>
      </c>
      <c r="G92" s="255">
        <v>7.388</v>
      </c>
      <c r="H92" s="255">
        <v>0</v>
      </c>
      <c r="I92" s="255">
        <v>0</v>
      </c>
    </row>
    <row r="93" spans="1:9" s="240" customFormat="1" ht="26.25" customHeight="1">
      <c r="A93" s="77">
        <v>84</v>
      </c>
      <c r="B93" s="267" t="s">
        <v>3</v>
      </c>
      <c r="C93" s="243">
        <v>807</v>
      </c>
      <c r="D93" s="260" t="s">
        <v>138</v>
      </c>
      <c r="E93" s="194"/>
      <c r="F93" s="194"/>
      <c r="G93" s="261">
        <f aca="true" t="shared" si="9" ref="G93:I96">G94</f>
        <v>563.71725</v>
      </c>
      <c r="H93" s="261">
        <f t="shared" si="9"/>
        <v>89.9</v>
      </c>
      <c r="I93" s="261">
        <f t="shared" si="9"/>
        <v>92.1</v>
      </c>
    </row>
    <row r="94" spans="1:9" s="240" customFormat="1" ht="26.25" customHeight="1">
      <c r="A94" s="77">
        <v>85</v>
      </c>
      <c r="B94" s="269" t="s">
        <v>77</v>
      </c>
      <c r="C94" s="246">
        <v>807</v>
      </c>
      <c r="D94" s="194" t="s">
        <v>139</v>
      </c>
      <c r="E94" s="260"/>
      <c r="F94" s="260"/>
      <c r="G94" s="261">
        <f>G95</f>
        <v>563.71725</v>
      </c>
      <c r="H94" s="261">
        <f t="shared" si="9"/>
        <v>89.9</v>
      </c>
      <c r="I94" s="261">
        <f t="shared" si="9"/>
        <v>92.1</v>
      </c>
    </row>
    <row r="95" spans="1:9" s="240" customFormat="1" ht="52.5" customHeight="1">
      <c r="A95" s="77">
        <v>86</v>
      </c>
      <c r="B95" s="188" t="s">
        <v>164</v>
      </c>
      <c r="C95" s="246">
        <v>807</v>
      </c>
      <c r="D95" s="194" t="s">
        <v>139</v>
      </c>
      <c r="E95" s="194" t="s">
        <v>209</v>
      </c>
      <c r="F95" s="194"/>
      <c r="G95" s="255">
        <f>G96</f>
        <v>563.71725</v>
      </c>
      <c r="H95" s="255">
        <f t="shared" si="9"/>
        <v>89.9</v>
      </c>
      <c r="I95" s="255">
        <f t="shared" si="9"/>
        <v>92.1</v>
      </c>
    </row>
    <row r="96" spans="1:9" s="240" customFormat="1" ht="48" customHeight="1">
      <c r="A96" s="77">
        <v>87</v>
      </c>
      <c r="B96" s="254" t="s">
        <v>163</v>
      </c>
      <c r="C96" s="246">
        <v>807</v>
      </c>
      <c r="D96" s="194" t="s">
        <v>139</v>
      </c>
      <c r="E96" s="194" t="s">
        <v>208</v>
      </c>
      <c r="F96" s="194"/>
      <c r="G96" s="255">
        <f>G97+G100+G103+G106+G109</f>
        <v>563.71725</v>
      </c>
      <c r="H96" s="255">
        <f t="shared" si="9"/>
        <v>89.9</v>
      </c>
      <c r="I96" s="255">
        <f t="shared" si="9"/>
        <v>92.1</v>
      </c>
    </row>
    <row r="97" spans="1:9" s="240" customFormat="1" ht="148.5" customHeight="1">
      <c r="A97" s="77">
        <v>88</v>
      </c>
      <c r="B97" s="254" t="s">
        <v>19</v>
      </c>
      <c r="C97" s="246">
        <v>807</v>
      </c>
      <c r="D97" s="194" t="s">
        <v>139</v>
      </c>
      <c r="E97" s="194" t="s">
        <v>210</v>
      </c>
      <c r="F97" s="194"/>
      <c r="G97" s="255">
        <f aca="true" t="shared" si="10" ref="G97:I98">G98</f>
        <v>152.67151</v>
      </c>
      <c r="H97" s="255">
        <f t="shared" si="10"/>
        <v>89.9</v>
      </c>
      <c r="I97" s="255">
        <f t="shared" si="10"/>
        <v>92.1</v>
      </c>
    </row>
    <row r="98" spans="1:9" s="240" customFormat="1" ht="38.25" customHeight="1">
      <c r="A98" s="77">
        <v>89</v>
      </c>
      <c r="B98" s="187" t="s">
        <v>158</v>
      </c>
      <c r="C98" s="195">
        <v>807</v>
      </c>
      <c r="D98" s="194" t="s">
        <v>139</v>
      </c>
      <c r="E98" s="194" t="s">
        <v>210</v>
      </c>
      <c r="F98" s="196" t="s">
        <v>64</v>
      </c>
      <c r="G98" s="255">
        <f t="shared" si="10"/>
        <v>152.67151</v>
      </c>
      <c r="H98" s="255">
        <f t="shared" si="10"/>
        <v>89.9</v>
      </c>
      <c r="I98" s="255">
        <f t="shared" si="10"/>
        <v>92.1</v>
      </c>
    </row>
    <row r="99" spans="1:9" s="240" customFormat="1" ht="48.75" customHeight="1">
      <c r="A99" s="77">
        <v>90</v>
      </c>
      <c r="B99" s="188" t="s">
        <v>157</v>
      </c>
      <c r="C99" s="246">
        <v>807</v>
      </c>
      <c r="D99" s="194" t="s">
        <v>139</v>
      </c>
      <c r="E99" s="194" t="s">
        <v>210</v>
      </c>
      <c r="F99" s="194" t="s">
        <v>57</v>
      </c>
      <c r="G99" s="255">
        <v>152.67151</v>
      </c>
      <c r="H99" s="255">
        <v>89.9</v>
      </c>
      <c r="I99" s="255">
        <v>92.1</v>
      </c>
    </row>
    <row r="100" spans="1:9" s="240" customFormat="1" ht="110.25" customHeight="1">
      <c r="A100" s="77">
        <v>91</v>
      </c>
      <c r="B100" s="254" t="s">
        <v>436</v>
      </c>
      <c r="C100" s="246">
        <v>807</v>
      </c>
      <c r="D100" s="194" t="s">
        <v>139</v>
      </c>
      <c r="E100" s="194" t="s">
        <v>437</v>
      </c>
      <c r="F100" s="194"/>
      <c r="G100" s="255">
        <f aca="true" t="shared" si="11" ref="G100:I104">G101</f>
        <v>34.3</v>
      </c>
      <c r="H100" s="255">
        <f t="shared" si="11"/>
        <v>0</v>
      </c>
      <c r="I100" s="255">
        <f t="shared" si="11"/>
        <v>0</v>
      </c>
    </row>
    <row r="101" spans="1:9" s="240" customFormat="1" ht="38.25" customHeight="1">
      <c r="A101" s="77">
        <v>92</v>
      </c>
      <c r="B101" s="187" t="s">
        <v>158</v>
      </c>
      <c r="C101" s="195">
        <v>807</v>
      </c>
      <c r="D101" s="194" t="s">
        <v>139</v>
      </c>
      <c r="E101" s="194" t="s">
        <v>437</v>
      </c>
      <c r="F101" s="196" t="s">
        <v>64</v>
      </c>
      <c r="G101" s="255">
        <f t="shared" si="11"/>
        <v>34.3</v>
      </c>
      <c r="H101" s="255">
        <f t="shared" si="11"/>
        <v>0</v>
      </c>
      <c r="I101" s="255">
        <f t="shared" si="11"/>
        <v>0</v>
      </c>
    </row>
    <row r="102" spans="1:9" s="240" customFormat="1" ht="48.75" customHeight="1">
      <c r="A102" s="77">
        <v>93</v>
      </c>
      <c r="B102" s="188" t="s">
        <v>157</v>
      </c>
      <c r="C102" s="246">
        <v>807</v>
      </c>
      <c r="D102" s="194" t="s">
        <v>139</v>
      </c>
      <c r="E102" s="194" t="s">
        <v>437</v>
      </c>
      <c r="F102" s="194" t="s">
        <v>57</v>
      </c>
      <c r="G102" s="255">
        <v>34.3</v>
      </c>
      <c r="H102" s="255">
        <v>0</v>
      </c>
      <c r="I102" s="255">
        <v>0</v>
      </c>
    </row>
    <row r="103" spans="1:9" s="240" customFormat="1" ht="133.5" customHeight="1">
      <c r="A103" s="77">
        <v>94</v>
      </c>
      <c r="B103" s="254" t="s">
        <v>438</v>
      </c>
      <c r="C103" s="246">
        <v>807</v>
      </c>
      <c r="D103" s="194" t="s">
        <v>139</v>
      </c>
      <c r="E103" s="194" t="s">
        <v>439</v>
      </c>
      <c r="F103" s="194"/>
      <c r="G103" s="255">
        <f t="shared" si="11"/>
        <v>6.86</v>
      </c>
      <c r="H103" s="255">
        <f t="shared" si="11"/>
        <v>0</v>
      </c>
      <c r="I103" s="255">
        <f t="shared" si="11"/>
        <v>0</v>
      </c>
    </row>
    <row r="104" spans="1:9" s="240" customFormat="1" ht="38.25" customHeight="1">
      <c r="A104" s="77">
        <v>95</v>
      </c>
      <c r="B104" s="187" t="s">
        <v>158</v>
      </c>
      <c r="C104" s="195">
        <v>807</v>
      </c>
      <c r="D104" s="194" t="s">
        <v>139</v>
      </c>
      <c r="E104" s="194" t="s">
        <v>439</v>
      </c>
      <c r="F104" s="196" t="s">
        <v>64</v>
      </c>
      <c r="G104" s="255">
        <f t="shared" si="11"/>
        <v>6.86</v>
      </c>
      <c r="H104" s="255">
        <f t="shared" si="11"/>
        <v>0</v>
      </c>
      <c r="I104" s="255">
        <f t="shared" si="11"/>
        <v>0</v>
      </c>
    </row>
    <row r="105" spans="1:9" s="240" customFormat="1" ht="48.75" customHeight="1">
      <c r="A105" s="77">
        <v>96</v>
      </c>
      <c r="B105" s="188" t="s">
        <v>157</v>
      </c>
      <c r="C105" s="246">
        <v>807</v>
      </c>
      <c r="D105" s="194" t="s">
        <v>139</v>
      </c>
      <c r="E105" s="194" t="s">
        <v>439</v>
      </c>
      <c r="F105" s="194" t="s">
        <v>57</v>
      </c>
      <c r="G105" s="255">
        <v>6.86</v>
      </c>
      <c r="H105" s="255">
        <v>0</v>
      </c>
      <c r="I105" s="255">
        <v>0</v>
      </c>
    </row>
    <row r="106" spans="1:9" s="240" customFormat="1" ht="105.75" customHeight="1">
      <c r="A106" s="77">
        <v>97</v>
      </c>
      <c r="B106" s="254" t="s">
        <v>440</v>
      </c>
      <c r="C106" s="246">
        <v>807</v>
      </c>
      <c r="D106" s="194" t="s">
        <v>139</v>
      </c>
      <c r="E106" s="194" t="s">
        <v>441</v>
      </c>
      <c r="F106" s="194"/>
      <c r="G106" s="255">
        <f aca="true" t="shared" si="12" ref="G106:I107">G107</f>
        <v>366.22274</v>
      </c>
      <c r="H106" s="255">
        <f t="shared" si="12"/>
        <v>0</v>
      </c>
      <c r="I106" s="255">
        <f t="shared" si="12"/>
        <v>0</v>
      </c>
    </row>
    <row r="107" spans="1:9" s="240" customFormat="1" ht="38.25" customHeight="1">
      <c r="A107" s="77">
        <v>98</v>
      </c>
      <c r="B107" s="187" t="s">
        <v>158</v>
      </c>
      <c r="C107" s="195">
        <v>807</v>
      </c>
      <c r="D107" s="194" t="s">
        <v>139</v>
      </c>
      <c r="E107" s="194" t="s">
        <v>441</v>
      </c>
      <c r="F107" s="196" t="s">
        <v>64</v>
      </c>
      <c r="G107" s="255">
        <f t="shared" si="12"/>
        <v>366.22274</v>
      </c>
      <c r="H107" s="255">
        <f t="shared" si="12"/>
        <v>0</v>
      </c>
      <c r="I107" s="255">
        <f t="shared" si="12"/>
        <v>0</v>
      </c>
    </row>
    <row r="108" spans="1:9" s="240" customFormat="1" ht="48.75" customHeight="1">
      <c r="A108" s="77">
        <v>99</v>
      </c>
      <c r="B108" s="188" t="s">
        <v>157</v>
      </c>
      <c r="C108" s="246">
        <v>807</v>
      </c>
      <c r="D108" s="194" t="s">
        <v>139</v>
      </c>
      <c r="E108" s="194" t="s">
        <v>441</v>
      </c>
      <c r="F108" s="194" t="s">
        <v>57</v>
      </c>
      <c r="G108" s="255">
        <v>366.22274</v>
      </c>
      <c r="H108" s="255">
        <v>0</v>
      </c>
      <c r="I108" s="255">
        <v>0</v>
      </c>
    </row>
    <row r="109" spans="1:9" s="240" customFormat="1" ht="153.75" customHeight="1">
      <c r="A109" s="77">
        <v>100</v>
      </c>
      <c r="B109" s="254" t="s">
        <v>442</v>
      </c>
      <c r="C109" s="246">
        <v>807</v>
      </c>
      <c r="D109" s="194" t="s">
        <v>139</v>
      </c>
      <c r="E109" s="194" t="s">
        <v>443</v>
      </c>
      <c r="F109" s="194"/>
      <c r="G109" s="255">
        <f aca="true" t="shared" si="13" ref="G109:I110">G110</f>
        <v>3.663</v>
      </c>
      <c r="H109" s="255">
        <f t="shared" si="13"/>
        <v>0</v>
      </c>
      <c r="I109" s="255">
        <f t="shared" si="13"/>
        <v>0</v>
      </c>
    </row>
    <row r="110" spans="1:9" s="240" customFormat="1" ht="38.25" customHeight="1">
      <c r="A110" s="77">
        <v>101</v>
      </c>
      <c r="B110" s="187" t="s">
        <v>158</v>
      </c>
      <c r="C110" s="195">
        <v>807</v>
      </c>
      <c r="D110" s="194" t="s">
        <v>139</v>
      </c>
      <c r="E110" s="194" t="s">
        <v>443</v>
      </c>
      <c r="F110" s="196" t="s">
        <v>64</v>
      </c>
      <c r="G110" s="255">
        <f t="shared" si="13"/>
        <v>3.663</v>
      </c>
      <c r="H110" s="255">
        <f t="shared" si="13"/>
        <v>0</v>
      </c>
      <c r="I110" s="255">
        <f t="shared" si="13"/>
        <v>0</v>
      </c>
    </row>
    <row r="111" spans="1:9" s="240" customFormat="1" ht="48.75" customHeight="1">
      <c r="A111" s="77">
        <v>102</v>
      </c>
      <c r="B111" s="188" t="s">
        <v>157</v>
      </c>
      <c r="C111" s="246">
        <v>807</v>
      </c>
      <c r="D111" s="194" t="s">
        <v>139</v>
      </c>
      <c r="E111" s="194" t="s">
        <v>443</v>
      </c>
      <c r="F111" s="194" t="s">
        <v>57</v>
      </c>
      <c r="G111" s="255">
        <v>3.663</v>
      </c>
      <c r="H111" s="255">
        <v>0</v>
      </c>
      <c r="I111" s="255">
        <v>0</v>
      </c>
    </row>
    <row r="112" spans="1:9" s="240" customFormat="1" ht="18.75" customHeight="1">
      <c r="A112" s="77">
        <v>103</v>
      </c>
      <c r="B112" s="267" t="s">
        <v>53</v>
      </c>
      <c r="C112" s="246">
        <v>807</v>
      </c>
      <c r="D112" s="260" t="s">
        <v>140</v>
      </c>
      <c r="E112" s="260"/>
      <c r="F112" s="260"/>
      <c r="G112" s="261">
        <f>G113+G137</f>
        <v>1193.89817</v>
      </c>
      <c r="H112" s="261">
        <f>H113</f>
        <v>510.471</v>
      </c>
      <c r="I112" s="261">
        <f>I113</f>
        <v>510.471</v>
      </c>
    </row>
    <row r="113" spans="1:9" s="245" customFormat="1" ht="19.5" customHeight="1">
      <c r="A113" s="77">
        <v>104</v>
      </c>
      <c r="B113" s="267" t="s">
        <v>55</v>
      </c>
      <c r="C113" s="243">
        <v>807</v>
      </c>
      <c r="D113" s="260" t="s">
        <v>141</v>
      </c>
      <c r="E113" s="260"/>
      <c r="F113" s="260"/>
      <c r="G113" s="261">
        <f>G114</f>
        <v>1156.28585</v>
      </c>
      <c r="H113" s="261">
        <f>H114</f>
        <v>510.471</v>
      </c>
      <c r="I113" s="261">
        <f>I114</f>
        <v>510.471</v>
      </c>
    </row>
    <row r="114" spans="1:9" s="240" customFormat="1" ht="51" customHeight="1">
      <c r="A114" s="77">
        <v>105</v>
      </c>
      <c r="B114" s="188" t="s">
        <v>164</v>
      </c>
      <c r="C114" s="246">
        <v>807</v>
      </c>
      <c r="D114" s="194" t="s">
        <v>141</v>
      </c>
      <c r="E114" s="194" t="s">
        <v>209</v>
      </c>
      <c r="F114" s="194"/>
      <c r="G114" s="255">
        <f>G115</f>
        <v>1156.28585</v>
      </c>
      <c r="H114" s="255">
        <f>H115</f>
        <v>510.471</v>
      </c>
      <c r="I114" s="255">
        <f>I115</f>
        <v>510.471</v>
      </c>
    </row>
    <row r="115" spans="1:9" s="240" customFormat="1" ht="44.25" customHeight="1">
      <c r="A115" s="77">
        <v>106</v>
      </c>
      <c r="B115" s="254" t="s">
        <v>20</v>
      </c>
      <c r="C115" s="246">
        <v>807</v>
      </c>
      <c r="D115" s="194" t="s">
        <v>141</v>
      </c>
      <c r="E115" s="194" t="s">
        <v>211</v>
      </c>
      <c r="F115" s="194"/>
      <c r="G115" s="255">
        <f>G116+G119+G122+G133+G125+G128</f>
        <v>1156.28585</v>
      </c>
      <c r="H115" s="255">
        <f>H116+H119+H122</f>
        <v>510.471</v>
      </c>
      <c r="I115" s="255">
        <f>I116+I119+I122</f>
        <v>510.471</v>
      </c>
    </row>
    <row r="116" spans="1:9" s="240" customFormat="1" ht="96" customHeight="1">
      <c r="A116" s="77">
        <v>107</v>
      </c>
      <c r="B116" s="270" t="s">
        <v>21</v>
      </c>
      <c r="C116" s="246">
        <v>807</v>
      </c>
      <c r="D116" s="194" t="s">
        <v>141</v>
      </c>
      <c r="E116" s="194" t="s">
        <v>212</v>
      </c>
      <c r="F116" s="194"/>
      <c r="G116" s="255">
        <f aca="true" t="shared" si="14" ref="G116:I117">G117</f>
        <v>498.85</v>
      </c>
      <c r="H116" s="255">
        <f t="shared" si="14"/>
        <v>413.85</v>
      </c>
      <c r="I116" s="255">
        <f t="shared" si="14"/>
        <v>413.85</v>
      </c>
    </row>
    <row r="117" spans="1:9" s="240" customFormat="1" ht="47.25" customHeight="1">
      <c r="A117" s="77">
        <v>108</v>
      </c>
      <c r="B117" s="187" t="s">
        <v>158</v>
      </c>
      <c r="C117" s="246">
        <v>807</v>
      </c>
      <c r="D117" s="194" t="s">
        <v>141</v>
      </c>
      <c r="E117" s="194" t="s">
        <v>212</v>
      </c>
      <c r="F117" s="194" t="s">
        <v>64</v>
      </c>
      <c r="G117" s="255">
        <f t="shared" si="14"/>
        <v>498.85</v>
      </c>
      <c r="H117" s="255">
        <f t="shared" si="14"/>
        <v>413.85</v>
      </c>
      <c r="I117" s="255">
        <f t="shared" si="14"/>
        <v>413.85</v>
      </c>
    </row>
    <row r="118" spans="1:9" s="240" customFormat="1" ht="57" customHeight="1">
      <c r="A118" s="77">
        <v>109</v>
      </c>
      <c r="B118" s="188" t="s">
        <v>157</v>
      </c>
      <c r="C118" s="246">
        <v>807</v>
      </c>
      <c r="D118" s="194" t="s">
        <v>141</v>
      </c>
      <c r="E118" s="194" t="s">
        <v>212</v>
      </c>
      <c r="F118" s="194" t="s">
        <v>57</v>
      </c>
      <c r="G118" s="255">
        <v>498.85</v>
      </c>
      <c r="H118" s="255">
        <v>413.85</v>
      </c>
      <c r="I118" s="255">
        <v>413.85</v>
      </c>
    </row>
    <row r="119" spans="1:9" s="240" customFormat="1" ht="105.75" customHeight="1">
      <c r="A119" s="77">
        <v>110</v>
      </c>
      <c r="B119" s="254" t="s">
        <v>231</v>
      </c>
      <c r="C119" s="246">
        <v>807</v>
      </c>
      <c r="D119" s="194" t="s">
        <v>141</v>
      </c>
      <c r="E119" s="194" t="s">
        <v>213</v>
      </c>
      <c r="F119" s="194"/>
      <c r="G119" s="255">
        <f>G121</f>
        <v>21</v>
      </c>
      <c r="H119" s="255">
        <f>H121</f>
        <v>21</v>
      </c>
      <c r="I119" s="255">
        <f>I121</f>
        <v>21</v>
      </c>
    </row>
    <row r="120" spans="1:9" s="240" customFormat="1" ht="42" customHeight="1">
      <c r="A120" s="77">
        <v>111</v>
      </c>
      <c r="B120" s="187" t="s">
        <v>158</v>
      </c>
      <c r="C120" s="246">
        <v>807</v>
      </c>
      <c r="D120" s="194" t="s">
        <v>141</v>
      </c>
      <c r="E120" s="194" t="s">
        <v>214</v>
      </c>
      <c r="F120" s="194" t="s">
        <v>64</v>
      </c>
      <c r="G120" s="255">
        <f>G121</f>
        <v>21</v>
      </c>
      <c r="H120" s="255">
        <f>H121</f>
        <v>21</v>
      </c>
      <c r="I120" s="255">
        <f>I121</f>
        <v>21</v>
      </c>
    </row>
    <row r="121" spans="1:9" s="240" customFormat="1" ht="53.25" customHeight="1">
      <c r="A121" s="77">
        <v>112</v>
      </c>
      <c r="B121" s="188" t="s">
        <v>157</v>
      </c>
      <c r="C121" s="246">
        <v>807</v>
      </c>
      <c r="D121" s="194" t="s">
        <v>141</v>
      </c>
      <c r="E121" s="194" t="s">
        <v>214</v>
      </c>
      <c r="F121" s="194" t="s">
        <v>57</v>
      </c>
      <c r="G121" s="255">
        <v>21</v>
      </c>
      <c r="H121" s="255">
        <v>21</v>
      </c>
      <c r="I121" s="255">
        <v>21</v>
      </c>
    </row>
    <row r="122" spans="1:9" s="186" customFormat="1" ht="105" customHeight="1">
      <c r="A122" s="77">
        <v>113</v>
      </c>
      <c r="B122" s="203" t="s">
        <v>224</v>
      </c>
      <c r="C122" s="195">
        <v>807</v>
      </c>
      <c r="D122" s="194" t="s">
        <v>141</v>
      </c>
      <c r="E122" s="194" t="s">
        <v>215</v>
      </c>
      <c r="F122" s="196"/>
      <c r="G122" s="255">
        <f aca="true" t="shared" si="15" ref="G122:I123">G123</f>
        <v>116.621</v>
      </c>
      <c r="H122" s="255">
        <f t="shared" si="15"/>
        <v>75.621</v>
      </c>
      <c r="I122" s="255">
        <f t="shared" si="15"/>
        <v>75.621</v>
      </c>
    </row>
    <row r="123" spans="1:9" s="186" customFormat="1" ht="39.75" customHeight="1">
      <c r="A123" s="77">
        <v>114</v>
      </c>
      <c r="B123" s="187" t="s">
        <v>158</v>
      </c>
      <c r="C123" s="195">
        <v>807</v>
      </c>
      <c r="D123" s="194" t="s">
        <v>141</v>
      </c>
      <c r="E123" s="194" t="s">
        <v>215</v>
      </c>
      <c r="F123" s="194" t="s">
        <v>64</v>
      </c>
      <c r="G123" s="255">
        <f t="shared" si="15"/>
        <v>116.621</v>
      </c>
      <c r="H123" s="255">
        <f t="shared" si="15"/>
        <v>75.621</v>
      </c>
      <c r="I123" s="255">
        <f t="shared" si="15"/>
        <v>75.621</v>
      </c>
    </row>
    <row r="124" spans="1:9" s="186" customFormat="1" ht="51.75" customHeight="1">
      <c r="A124" s="77">
        <v>115</v>
      </c>
      <c r="B124" s="188" t="s">
        <v>157</v>
      </c>
      <c r="C124" s="195">
        <v>807</v>
      </c>
      <c r="D124" s="194" t="s">
        <v>141</v>
      </c>
      <c r="E124" s="194" t="s">
        <v>215</v>
      </c>
      <c r="F124" s="194" t="s">
        <v>57</v>
      </c>
      <c r="G124" s="255">
        <v>116.621</v>
      </c>
      <c r="H124" s="255">
        <f>88.085-12.464</f>
        <v>75.621</v>
      </c>
      <c r="I124" s="255">
        <f>88.085-12.464</f>
        <v>75.621</v>
      </c>
    </row>
    <row r="125" spans="1:9" s="186" customFormat="1" ht="120" customHeight="1">
      <c r="A125" s="77">
        <v>116</v>
      </c>
      <c r="B125" s="203" t="s">
        <v>458</v>
      </c>
      <c r="C125" s="195">
        <v>807</v>
      </c>
      <c r="D125" s="194" t="s">
        <v>141</v>
      </c>
      <c r="E125" s="194" t="s">
        <v>459</v>
      </c>
      <c r="F125" s="196"/>
      <c r="G125" s="255">
        <f aca="true" t="shared" si="16" ref="G125:I129">G126</f>
        <v>499.315</v>
      </c>
      <c r="H125" s="255">
        <f t="shared" si="16"/>
        <v>0</v>
      </c>
      <c r="I125" s="255">
        <f t="shared" si="16"/>
        <v>0</v>
      </c>
    </row>
    <row r="126" spans="1:9" s="186" customFormat="1" ht="39.75" customHeight="1">
      <c r="A126" s="77">
        <v>117</v>
      </c>
      <c r="B126" s="187" t="s">
        <v>158</v>
      </c>
      <c r="C126" s="195">
        <v>807</v>
      </c>
      <c r="D126" s="194" t="s">
        <v>141</v>
      </c>
      <c r="E126" s="194" t="s">
        <v>459</v>
      </c>
      <c r="F126" s="194" t="s">
        <v>64</v>
      </c>
      <c r="G126" s="255">
        <f t="shared" si="16"/>
        <v>499.315</v>
      </c>
      <c r="H126" s="255">
        <f t="shared" si="16"/>
        <v>0</v>
      </c>
      <c r="I126" s="255">
        <f t="shared" si="16"/>
        <v>0</v>
      </c>
    </row>
    <row r="127" spans="1:9" s="186" customFormat="1" ht="69" customHeight="1">
      <c r="A127" s="77">
        <v>118</v>
      </c>
      <c r="B127" s="188" t="s">
        <v>157</v>
      </c>
      <c r="C127" s="195">
        <v>807</v>
      </c>
      <c r="D127" s="194" t="s">
        <v>141</v>
      </c>
      <c r="E127" s="194" t="s">
        <v>459</v>
      </c>
      <c r="F127" s="194" t="s">
        <v>57</v>
      </c>
      <c r="G127" s="255">
        <v>499.315</v>
      </c>
      <c r="H127" s="255">
        <v>0</v>
      </c>
      <c r="I127" s="255">
        <v>0</v>
      </c>
    </row>
    <row r="128" spans="1:9" s="186" customFormat="1" ht="120" customHeight="1">
      <c r="A128" s="77">
        <v>119</v>
      </c>
      <c r="B128" s="203" t="s">
        <v>460</v>
      </c>
      <c r="C128" s="195">
        <v>807</v>
      </c>
      <c r="D128" s="194" t="s">
        <v>141</v>
      </c>
      <c r="E128" s="194" t="s">
        <v>461</v>
      </c>
      <c r="F128" s="196"/>
      <c r="G128" s="255">
        <f t="shared" si="16"/>
        <v>0.49985</v>
      </c>
      <c r="H128" s="255">
        <f t="shared" si="16"/>
        <v>0</v>
      </c>
      <c r="I128" s="255">
        <f t="shared" si="16"/>
        <v>0</v>
      </c>
    </row>
    <row r="129" spans="1:9" s="186" customFormat="1" ht="39.75" customHeight="1">
      <c r="A129" s="77">
        <v>120</v>
      </c>
      <c r="B129" s="187" t="s">
        <v>158</v>
      </c>
      <c r="C129" s="195">
        <v>807</v>
      </c>
      <c r="D129" s="194" t="s">
        <v>141</v>
      </c>
      <c r="E129" s="194" t="s">
        <v>461</v>
      </c>
      <c r="F129" s="194" t="s">
        <v>64</v>
      </c>
      <c r="G129" s="255">
        <f t="shared" si="16"/>
        <v>0.49985</v>
      </c>
      <c r="H129" s="255">
        <f t="shared" si="16"/>
        <v>0</v>
      </c>
      <c r="I129" s="255">
        <f t="shared" si="16"/>
        <v>0</v>
      </c>
    </row>
    <row r="130" spans="1:9" s="186" customFormat="1" ht="69" customHeight="1">
      <c r="A130" s="77">
        <v>121</v>
      </c>
      <c r="B130" s="188" t="s">
        <v>157</v>
      </c>
      <c r="C130" s="195">
        <v>807</v>
      </c>
      <c r="D130" s="194" t="s">
        <v>141</v>
      </c>
      <c r="E130" s="194" t="s">
        <v>461</v>
      </c>
      <c r="F130" s="194" t="s">
        <v>57</v>
      </c>
      <c r="G130" s="255">
        <v>0.49985</v>
      </c>
      <c r="H130" s="255">
        <v>0</v>
      </c>
      <c r="I130" s="255">
        <v>0</v>
      </c>
    </row>
    <row r="131" spans="1:9" s="186" customFormat="1" ht="39" customHeight="1">
      <c r="A131" s="77">
        <v>122</v>
      </c>
      <c r="B131" s="309" t="s">
        <v>55</v>
      </c>
      <c r="C131" s="195">
        <v>807</v>
      </c>
      <c r="D131" s="194" t="s">
        <v>141</v>
      </c>
      <c r="E131" s="310"/>
      <c r="F131" s="194"/>
      <c r="G131" s="255">
        <f>G132</f>
        <v>20</v>
      </c>
      <c r="H131" s="255">
        <f aca="true" t="shared" si="17" ref="H131:I133">H132</f>
        <v>0</v>
      </c>
      <c r="I131" s="255">
        <f t="shared" si="17"/>
        <v>0</v>
      </c>
    </row>
    <row r="132" spans="1:9" s="186" customFormat="1" ht="33" customHeight="1">
      <c r="A132" s="77">
        <v>123</v>
      </c>
      <c r="B132" s="309" t="s">
        <v>62</v>
      </c>
      <c r="C132" s="195">
        <v>807</v>
      </c>
      <c r="D132" s="194" t="s">
        <v>141</v>
      </c>
      <c r="E132" s="310" t="s">
        <v>194</v>
      </c>
      <c r="F132" s="194"/>
      <c r="G132" s="255">
        <f>G133</f>
        <v>20</v>
      </c>
      <c r="H132" s="255">
        <f t="shared" si="17"/>
        <v>0</v>
      </c>
      <c r="I132" s="255">
        <f t="shared" si="17"/>
        <v>0</v>
      </c>
    </row>
    <row r="133" spans="1:9" s="186" customFormat="1" ht="30.75" customHeight="1">
      <c r="A133" s="77">
        <v>124</v>
      </c>
      <c r="B133" s="309" t="s">
        <v>402</v>
      </c>
      <c r="C133" s="195">
        <v>807</v>
      </c>
      <c r="D133" s="194" t="s">
        <v>141</v>
      </c>
      <c r="E133" s="310" t="s">
        <v>403</v>
      </c>
      <c r="F133" s="194"/>
      <c r="G133" s="255">
        <f>G134</f>
        <v>20</v>
      </c>
      <c r="H133" s="255">
        <f t="shared" si="17"/>
        <v>0</v>
      </c>
      <c r="I133" s="255">
        <f t="shared" si="17"/>
        <v>0</v>
      </c>
    </row>
    <row r="134" spans="1:9" s="186" customFormat="1" ht="45.75" customHeight="1">
      <c r="A134" s="77">
        <v>125</v>
      </c>
      <c r="B134" s="311" t="s">
        <v>404</v>
      </c>
      <c r="C134" s="195">
        <v>807</v>
      </c>
      <c r="D134" s="194" t="s">
        <v>141</v>
      </c>
      <c r="E134" s="310" t="s">
        <v>405</v>
      </c>
      <c r="F134" s="196"/>
      <c r="G134" s="255">
        <f aca="true" t="shared" si="18" ref="G134:I135">G135</f>
        <v>20</v>
      </c>
      <c r="H134" s="255">
        <f t="shared" si="18"/>
        <v>0</v>
      </c>
      <c r="I134" s="255">
        <f t="shared" si="18"/>
        <v>0</v>
      </c>
    </row>
    <row r="135" spans="1:9" s="186" customFormat="1" ht="39.75" customHeight="1">
      <c r="A135" s="77">
        <v>126</v>
      </c>
      <c r="B135" s="187" t="s">
        <v>158</v>
      </c>
      <c r="C135" s="195">
        <v>807</v>
      </c>
      <c r="D135" s="194" t="s">
        <v>141</v>
      </c>
      <c r="E135" s="310" t="s">
        <v>405</v>
      </c>
      <c r="F135" s="194" t="s">
        <v>64</v>
      </c>
      <c r="G135" s="255">
        <f t="shared" si="18"/>
        <v>20</v>
      </c>
      <c r="H135" s="255">
        <f t="shared" si="18"/>
        <v>0</v>
      </c>
      <c r="I135" s="255">
        <f t="shared" si="18"/>
        <v>0</v>
      </c>
    </row>
    <row r="136" spans="1:9" s="186" customFormat="1" ht="69" customHeight="1">
      <c r="A136" s="77">
        <v>127</v>
      </c>
      <c r="B136" s="188" t="s">
        <v>157</v>
      </c>
      <c r="C136" s="195">
        <v>807</v>
      </c>
      <c r="D136" s="194" t="s">
        <v>141</v>
      </c>
      <c r="E136" s="310" t="s">
        <v>405</v>
      </c>
      <c r="F136" s="194" t="s">
        <v>57</v>
      </c>
      <c r="G136" s="255">
        <v>20</v>
      </c>
      <c r="H136" s="255">
        <v>0</v>
      </c>
      <c r="I136" s="255">
        <v>0</v>
      </c>
    </row>
    <row r="137" spans="1:9" s="186" customFormat="1" ht="39" customHeight="1">
      <c r="A137" s="77">
        <v>128</v>
      </c>
      <c r="B137" s="188" t="s">
        <v>55</v>
      </c>
      <c r="C137" s="195">
        <v>807</v>
      </c>
      <c r="D137" s="194" t="s">
        <v>422</v>
      </c>
      <c r="E137" s="194"/>
      <c r="F137" s="194"/>
      <c r="G137" s="255">
        <f>G138</f>
        <v>37.61232</v>
      </c>
      <c r="H137" s="255">
        <f aca="true" t="shared" si="19" ref="H137:I139">H138</f>
        <v>0</v>
      </c>
      <c r="I137" s="255">
        <f t="shared" si="19"/>
        <v>0</v>
      </c>
    </row>
    <row r="138" spans="1:9" s="186" customFormat="1" ht="33" customHeight="1">
      <c r="A138" s="77">
        <v>129</v>
      </c>
      <c r="B138" s="188" t="s">
        <v>62</v>
      </c>
      <c r="C138" s="195">
        <v>807</v>
      </c>
      <c r="D138" s="194" t="s">
        <v>422</v>
      </c>
      <c r="E138" s="194" t="s">
        <v>194</v>
      </c>
      <c r="F138" s="194"/>
      <c r="G138" s="255">
        <f>G139</f>
        <v>37.61232</v>
      </c>
      <c r="H138" s="255">
        <f t="shared" si="19"/>
        <v>0</v>
      </c>
      <c r="I138" s="255">
        <f t="shared" si="19"/>
        <v>0</v>
      </c>
    </row>
    <row r="139" spans="1:9" s="186" customFormat="1" ht="30.75" customHeight="1">
      <c r="A139" s="77">
        <v>130</v>
      </c>
      <c r="B139" s="188" t="s">
        <v>242</v>
      </c>
      <c r="C139" s="195">
        <v>807</v>
      </c>
      <c r="D139" s="194" t="s">
        <v>422</v>
      </c>
      <c r="E139" s="194" t="s">
        <v>202</v>
      </c>
      <c r="F139" s="194"/>
      <c r="G139" s="255">
        <f>G140</f>
        <v>37.61232</v>
      </c>
      <c r="H139" s="255">
        <f t="shared" si="19"/>
        <v>0</v>
      </c>
      <c r="I139" s="255">
        <f t="shared" si="19"/>
        <v>0</v>
      </c>
    </row>
    <row r="140" spans="1:9" s="186" customFormat="1" ht="73.5" customHeight="1">
      <c r="A140" s="77">
        <v>131</v>
      </c>
      <c r="B140" s="270" t="s">
        <v>433</v>
      </c>
      <c r="C140" s="195">
        <v>807</v>
      </c>
      <c r="D140" s="194" t="s">
        <v>422</v>
      </c>
      <c r="E140" s="194" t="s">
        <v>434</v>
      </c>
      <c r="F140" s="196"/>
      <c r="G140" s="255">
        <f aca="true" t="shared" si="20" ref="G140:I141">G141</f>
        <v>37.61232</v>
      </c>
      <c r="H140" s="255">
        <f t="shared" si="20"/>
        <v>0</v>
      </c>
      <c r="I140" s="255">
        <f t="shared" si="20"/>
        <v>0</v>
      </c>
    </row>
    <row r="141" spans="1:9" s="186" customFormat="1" ht="39.75" customHeight="1">
      <c r="A141" s="77">
        <v>132</v>
      </c>
      <c r="B141" s="187" t="s">
        <v>51</v>
      </c>
      <c r="C141" s="195">
        <v>807</v>
      </c>
      <c r="D141" s="194" t="s">
        <v>422</v>
      </c>
      <c r="E141" s="194" t="s">
        <v>434</v>
      </c>
      <c r="F141" s="194" t="s">
        <v>74</v>
      </c>
      <c r="G141" s="255">
        <f t="shared" si="20"/>
        <v>37.61232</v>
      </c>
      <c r="H141" s="255">
        <f t="shared" si="20"/>
        <v>0</v>
      </c>
      <c r="I141" s="255">
        <f t="shared" si="20"/>
        <v>0</v>
      </c>
    </row>
    <row r="142" spans="1:9" s="186" customFormat="1" ht="41.25" customHeight="1">
      <c r="A142" s="77">
        <v>133</v>
      </c>
      <c r="B142" s="187" t="s">
        <v>56</v>
      </c>
      <c r="C142" s="195">
        <v>807</v>
      </c>
      <c r="D142" s="194" t="s">
        <v>422</v>
      </c>
      <c r="E142" s="194" t="s">
        <v>434</v>
      </c>
      <c r="F142" s="194" t="s">
        <v>58</v>
      </c>
      <c r="G142" s="255">
        <v>37.61232</v>
      </c>
      <c r="H142" s="255">
        <v>0</v>
      </c>
      <c r="I142" s="255">
        <v>0</v>
      </c>
    </row>
    <row r="143" spans="1:9" s="240" customFormat="1" ht="33" customHeight="1">
      <c r="A143" s="77">
        <v>134</v>
      </c>
      <c r="B143" s="269" t="s">
        <v>276</v>
      </c>
      <c r="C143" s="246">
        <v>807</v>
      </c>
      <c r="D143" s="260" t="s">
        <v>132</v>
      </c>
      <c r="E143" s="260"/>
      <c r="F143" s="260"/>
      <c r="G143" s="261">
        <f aca="true" t="shared" si="21" ref="G143:G148">G144</f>
        <v>1760.24</v>
      </c>
      <c r="H143" s="261">
        <f>H144</f>
        <v>1334.498</v>
      </c>
      <c r="I143" s="261">
        <f>I144</f>
        <v>1334.498</v>
      </c>
    </row>
    <row r="144" spans="1:9" s="240" customFormat="1" ht="21.75" customHeight="1">
      <c r="A144" s="77">
        <v>135</v>
      </c>
      <c r="B144" s="188" t="s">
        <v>52</v>
      </c>
      <c r="C144" s="246">
        <v>807</v>
      </c>
      <c r="D144" s="194" t="s">
        <v>133</v>
      </c>
      <c r="E144" s="194"/>
      <c r="F144" s="194"/>
      <c r="G144" s="255">
        <f t="shared" si="21"/>
        <v>1760.24</v>
      </c>
      <c r="H144" s="255">
        <f>H145</f>
        <v>1334.498</v>
      </c>
      <c r="I144" s="255">
        <f>I145</f>
        <v>1334.498</v>
      </c>
    </row>
    <row r="145" spans="1:9" s="240" customFormat="1" ht="35.25" customHeight="1">
      <c r="A145" s="77">
        <v>136</v>
      </c>
      <c r="B145" s="188" t="s">
        <v>62</v>
      </c>
      <c r="C145" s="246">
        <v>807</v>
      </c>
      <c r="D145" s="194" t="s">
        <v>133</v>
      </c>
      <c r="E145" s="196" t="s">
        <v>194</v>
      </c>
      <c r="F145" s="196"/>
      <c r="G145" s="255">
        <f>G146+G150</f>
        <v>1760.24</v>
      </c>
      <c r="H145" s="255">
        <f>H146</f>
        <v>1334.498</v>
      </c>
      <c r="I145" s="255">
        <f>I146</f>
        <v>1334.498</v>
      </c>
    </row>
    <row r="146" spans="1:9" s="240" customFormat="1" ht="29.25" customHeight="1">
      <c r="A146" s="77">
        <v>137</v>
      </c>
      <c r="B146" s="188" t="s">
        <v>223</v>
      </c>
      <c r="C146" s="246">
        <v>807</v>
      </c>
      <c r="D146" s="194" t="s">
        <v>133</v>
      </c>
      <c r="E146" s="196" t="s">
        <v>333</v>
      </c>
      <c r="F146" s="196"/>
      <c r="G146" s="255">
        <f t="shared" si="21"/>
        <v>1725.24</v>
      </c>
      <c r="H146" s="255">
        <f>H147</f>
        <v>1334.498</v>
      </c>
      <c r="I146" s="255">
        <f>I147</f>
        <v>1334.498</v>
      </c>
    </row>
    <row r="147" spans="1:9" s="240" customFormat="1" ht="93.75" customHeight="1">
      <c r="A147" s="77">
        <v>138</v>
      </c>
      <c r="B147" s="203" t="s">
        <v>332</v>
      </c>
      <c r="C147" s="246">
        <v>807</v>
      </c>
      <c r="D147" s="194" t="s">
        <v>133</v>
      </c>
      <c r="E147" s="196" t="s">
        <v>334</v>
      </c>
      <c r="F147" s="196"/>
      <c r="G147" s="255">
        <f t="shared" si="21"/>
        <v>1725.24</v>
      </c>
      <c r="H147" s="255">
        <f>H148</f>
        <v>1334.498</v>
      </c>
      <c r="I147" s="255">
        <f>I148</f>
        <v>1334.498</v>
      </c>
    </row>
    <row r="148" spans="1:9" s="240" customFormat="1" ht="33" customHeight="1">
      <c r="A148" s="77">
        <v>139</v>
      </c>
      <c r="B148" s="187" t="s">
        <v>51</v>
      </c>
      <c r="C148" s="246">
        <v>807</v>
      </c>
      <c r="D148" s="194" t="s">
        <v>133</v>
      </c>
      <c r="E148" s="196" t="s">
        <v>334</v>
      </c>
      <c r="F148" s="196" t="s">
        <v>74</v>
      </c>
      <c r="G148" s="255">
        <f t="shared" si="21"/>
        <v>1725.24</v>
      </c>
      <c r="H148" s="255">
        <f>H149</f>
        <v>1334.498</v>
      </c>
      <c r="I148" s="255">
        <f>I149</f>
        <v>1334.498</v>
      </c>
    </row>
    <row r="149" spans="1:9" s="240" customFormat="1" ht="22.5" customHeight="1">
      <c r="A149" s="77">
        <v>140</v>
      </c>
      <c r="B149" s="187" t="s">
        <v>56</v>
      </c>
      <c r="C149" s="246">
        <v>807</v>
      </c>
      <c r="D149" s="194" t="s">
        <v>133</v>
      </c>
      <c r="E149" s="196" t="s">
        <v>334</v>
      </c>
      <c r="F149" s="196" t="s">
        <v>58</v>
      </c>
      <c r="G149" s="255">
        <f>1710.298+14.942</f>
        <v>1725.24</v>
      </c>
      <c r="H149" s="255">
        <v>1334.498</v>
      </c>
      <c r="I149" s="255">
        <v>1334.498</v>
      </c>
    </row>
    <row r="150" spans="1:9" s="240" customFormat="1" ht="22.5" customHeight="1">
      <c r="A150" s="77">
        <v>141</v>
      </c>
      <c r="B150" s="188" t="s">
        <v>223</v>
      </c>
      <c r="C150" s="246">
        <v>807</v>
      </c>
      <c r="D150" s="194" t="s">
        <v>133</v>
      </c>
      <c r="E150" s="196" t="s">
        <v>202</v>
      </c>
      <c r="F150" s="196"/>
      <c r="G150" s="255">
        <f>G151</f>
        <v>35</v>
      </c>
      <c r="H150" s="255">
        <f>H151</f>
        <v>0</v>
      </c>
      <c r="I150" s="255">
        <f>I151</f>
        <v>0</v>
      </c>
    </row>
    <row r="151" spans="1:9" s="240" customFormat="1" ht="67.5" customHeight="1">
      <c r="A151" s="77">
        <v>142</v>
      </c>
      <c r="B151" s="203" t="s">
        <v>468</v>
      </c>
      <c r="C151" s="246">
        <v>807</v>
      </c>
      <c r="D151" s="194" t="s">
        <v>133</v>
      </c>
      <c r="E151" s="196" t="s">
        <v>466</v>
      </c>
      <c r="F151" s="194"/>
      <c r="G151" s="255">
        <f>G152</f>
        <v>35</v>
      </c>
      <c r="H151" s="255">
        <f>H152</f>
        <v>0</v>
      </c>
      <c r="I151" s="255">
        <f>I152</f>
        <v>0</v>
      </c>
    </row>
    <row r="152" spans="1:9" s="240" customFormat="1" ht="60.75" customHeight="1">
      <c r="A152" s="77">
        <v>143</v>
      </c>
      <c r="B152" s="334" t="s">
        <v>470</v>
      </c>
      <c r="C152" s="246">
        <v>807</v>
      </c>
      <c r="D152" s="194" t="s">
        <v>133</v>
      </c>
      <c r="E152" s="196" t="s">
        <v>466</v>
      </c>
      <c r="F152" s="194" t="s">
        <v>75</v>
      </c>
      <c r="G152" s="255">
        <f>G153</f>
        <v>35</v>
      </c>
      <c r="H152" s="255">
        <f>H153</f>
        <v>0</v>
      </c>
      <c r="I152" s="255">
        <f>I153</f>
        <v>0</v>
      </c>
    </row>
    <row r="153" spans="1:9" s="240" customFormat="1" ht="36.75" customHeight="1">
      <c r="A153" s="77">
        <v>144</v>
      </c>
      <c r="B153" s="203" t="s">
        <v>469</v>
      </c>
      <c r="C153" s="246">
        <v>807</v>
      </c>
      <c r="D153" s="194" t="s">
        <v>133</v>
      </c>
      <c r="E153" s="196" t="s">
        <v>466</v>
      </c>
      <c r="F153" s="271" t="s">
        <v>467</v>
      </c>
      <c r="G153" s="255">
        <v>35</v>
      </c>
      <c r="H153" s="255">
        <v>0</v>
      </c>
      <c r="I153" s="255">
        <v>0</v>
      </c>
    </row>
    <row r="154" spans="1:9" s="245" customFormat="1" ht="26.25" customHeight="1">
      <c r="A154" s="77">
        <v>145</v>
      </c>
      <c r="B154" s="40" t="s">
        <v>423</v>
      </c>
      <c r="C154" s="243">
        <v>807</v>
      </c>
      <c r="D154" s="260" t="s">
        <v>424</v>
      </c>
      <c r="E154" s="260"/>
      <c r="F154" s="327"/>
      <c r="G154" s="261">
        <f>G155</f>
        <v>18.3</v>
      </c>
      <c r="H154" s="261">
        <f aca="true" t="shared" si="22" ref="H154:I158">H155</f>
        <v>0</v>
      </c>
      <c r="I154" s="261">
        <f t="shared" si="22"/>
        <v>0</v>
      </c>
    </row>
    <row r="155" spans="1:9" s="240" customFormat="1" ht="37.5" customHeight="1">
      <c r="A155" s="77">
        <v>146</v>
      </c>
      <c r="B155" s="187" t="s">
        <v>62</v>
      </c>
      <c r="C155" s="246">
        <v>807</v>
      </c>
      <c r="D155" s="194" t="s">
        <v>426</v>
      </c>
      <c r="E155" s="194" t="s">
        <v>194</v>
      </c>
      <c r="F155" s="271"/>
      <c r="G155" s="255">
        <f aca="true" t="shared" si="23" ref="G155:I156">G157</f>
        <v>18.3</v>
      </c>
      <c r="H155" s="255">
        <f t="shared" si="23"/>
        <v>0</v>
      </c>
      <c r="I155" s="255">
        <f t="shared" si="23"/>
        <v>0</v>
      </c>
    </row>
    <row r="156" spans="1:9" s="240" customFormat="1" ht="37.5" customHeight="1">
      <c r="A156" s="77">
        <v>147</v>
      </c>
      <c r="B156" s="188" t="s">
        <v>242</v>
      </c>
      <c r="C156" s="246">
        <v>807</v>
      </c>
      <c r="D156" s="194" t="s">
        <v>426</v>
      </c>
      <c r="E156" s="194" t="s">
        <v>202</v>
      </c>
      <c r="F156" s="271"/>
      <c r="G156" s="255">
        <f t="shared" si="23"/>
        <v>18.3</v>
      </c>
      <c r="H156" s="255">
        <f t="shared" si="23"/>
        <v>0</v>
      </c>
      <c r="I156" s="255">
        <f t="shared" si="23"/>
        <v>0</v>
      </c>
    </row>
    <row r="157" spans="1:9" s="240" customFormat="1" ht="38.25" customHeight="1">
      <c r="A157" s="77">
        <v>148</v>
      </c>
      <c r="B157" s="328" t="s">
        <v>425</v>
      </c>
      <c r="C157" s="246">
        <v>807</v>
      </c>
      <c r="D157" s="194" t="s">
        <v>426</v>
      </c>
      <c r="E157" s="194" t="s">
        <v>435</v>
      </c>
      <c r="F157" s="271"/>
      <c r="G157" s="255">
        <f>G158</f>
        <v>18.3</v>
      </c>
      <c r="H157" s="255">
        <f t="shared" si="22"/>
        <v>0</v>
      </c>
      <c r="I157" s="255">
        <f t="shared" si="22"/>
        <v>0</v>
      </c>
    </row>
    <row r="158" spans="1:9" s="240" customFormat="1" ht="47.25" customHeight="1">
      <c r="A158" s="77">
        <v>149</v>
      </c>
      <c r="B158" s="187" t="s">
        <v>158</v>
      </c>
      <c r="C158" s="246">
        <v>807</v>
      </c>
      <c r="D158" s="194" t="s">
        <v>426</v>
      </c>
      <c r="E158" s="194" t="s">
        <v>435</v>
      </c>
      <c r="F158" s="271" t="s">
        <v>64</v>
      </c>
      <c r="G158" s="255">
        <f>G159</f>
        <v>18.3</v>
      </c>
      <c r="H158" s="255">
        <f t="shared" si="22"/>
        <v>0</v>
      </c>
      <c r="I158" s="255">
        <f t="shared" si="22"/>
        <v>0</v>
      </c>
    </row>
    <row r="159" spans="1:9" s="240" customFormat="1" ht="47.25" customHeight="1">
      <c r="A159" s="77">
        <v>150</v>
      </c>
      <c r="B159" s="187" t="s">
        <v>157</v>
      </c>
      <c r="C159" s="246">
        <v>807</v>
      </c>
      <c r="D159" s="194" t="s">
        <v>426</v>
      </c>
      <c r="E159" s="194" t="s">
        <v>435</v>
      </c>
      <c r="F159" s="271" t="s">
        <v>57</v>
      </c>
      <c r="G159" s="255">
        <v>18.3</v>
      </c>
      <c r="H159" s="255">
        <v>0</v>
      </c>
      <c r="I159" s="255">
        <v>0</v>
      </c>
    </row>
    <row r="160" spans="1:10" s="240" customFormat="1" ht="21" customHeight="1">
      <c r="A160" s="77">
        <v>151</v>
      </c>
      <c r="B160" s="269" t="s">
        <v>81</v>
      </c>
      <c r="C160" s="246">
        <v>807</v>
      </c>
      <c r="D160" s="260" t="s">
        <v>134</v>
      </c>
      <c r="E160" s="260"/>
      <c r="F160" s="260"/>
      <c r="G160" s="261">
        <f>G161</f>
        <v>273.034</v>
      </c>
      <c r="H160" s="261">
        <f>H161</f>
        <v>269.468</v>
      </c>
      <c r="I160" s="261">
        <f>I161</f>
        <v>269.468</v>
      </c>
      <c r="J160" s="272"/>
    </row>
    <row r="161" spans="1:9" s="240" customFormat="1" ht="18" customHeight="1">
      <c r="A161" s="77">
        <v>152</v>
      </c>
      <c r="B161" s="254" t="s">
        <v>82</v>
      </c>
      <c r="C161" s="246">
        <v>807</v>
      </c>
      <c r="D161" s="194" t="s">
        <v>135</v>
      </c>
      <c r="E161" s="194"/>
      <c r="F161" s="194"/>
      <c r="G161" s="255">
        <f>G162</f>
        <v>273.034</v>
      </c>
      <c r="H161" s="255">
        <f>H162</f>
        <v>269.468</v>
      </c>
      <c r="I161" s="255">
        <f>I162</f>
        <v>269.468</v>
      </c>
    </row>
    <row r="162" spans="1:9" s="240" customFormat="1" ht="63" customHeight="1">
      <c r="A162" s="77">
        <v>153</v>
      </c>
      <c r="B162" s="254" t="s">
        <v>336</v>
      </c>
      <c r="C162" s="246">
        <v>807</v>
      </c>
      <c r="D162" s="194" t="s">
        <v>135</v>
      </c>
      <c r="E162" s="194" t="s">
        <v>216</v>
      </c>
      <c r="F162" s="194"/>
      <c r="G162" s="255">
        <f>G167+G163</f>
        <v>273.034</v>
      </c>
      <c r="H162" s="255">
        <f>H167+H163</f>
        <v>269.468</v>
      </c>
      <c r="I162" s="255">
        <f>I167+I163</f>
        <v>269.468</v>
      </c>
    </row>
    <row r="163" spans="1:9" s="240" customFormat="1" ht="93.75" customHeight="1">
      <c r="A163" s="77">
        <v>154</v>
      </c>
      <c r="B163" s="203" t="s">
        <v>337</v>
      </c>
      <c r="C163" s="246">
        <v>807</v>
      </c>
      <c r="D163" s="194" t="s">
        <v>135</v>
      </c>
      <c r="E163" s="194" t="s">
        <v>217</v>
      </c>
      <c r="F163" s="194"/>
      <c r="G163" s="255">
        <f>G164</f>
        <v>269.468</v>
      </c>
      <c r="H163" s="255">
        <f>H164</f>
        <v>269.468</v>
      </c>
      <c r="I163" s="255">
        <f>I164</f>
        <v>269.468</v>
      </c>
    </row>
    <row r="164" spans="1:9" s="240" customFormat="1" ht="51.75" customHeight="1">
      <c r="A164" s="77">
        <v>155</v>
      </c>
      <c r="B164" s="203" t="s">
        <v>470</v>
      </c>
      <c r="C164" s="246">
        <v>807</v>
      </c>
      <c r="D164" s="194" t="s">
        <v>135</v>
      </c>
      <c r="E164" s="194" t="s">
        <v>217</v>
      </c>
      <c r="F164" s="194" t="s">
        <v>75</v>
      </c>
      <c r="G164" s="255">
        <f>G165</f>
        <v>269.468</v>
      </c>
      <c r="H164" s="255">
        <f>H165</f>
        <v>269.468</v>
      </c>
      <c r="I164" s="255">
        <f>I165</f>
        <v>269.468</v>
      </c>
    </row>
    <row r="165" spans="1:9" s="240" customFormat="1" ht="27" customHeight="1">
      <c r="A165" s="77">
        <v>156</v>
      </c>
      <c r="B165" s="203" t="s">
        <v>76</v>
      </c>
      <c r="C165" s="246">
        <v>807</v>
      </c>
      <c r="D165" s="194" t="s">
        <v>135</v>
      </c>
      <c r="E165" s="194" t="s">
        <v>217</v>
      </c>
      <c r="F165" s="271" t="s">
        <v>59</v>
      </c>
      <c r="G165" s="255">
        <v>269.468</v>
      </c>
      <c r="H165" s="255">
        <v>269.468</v>
      </c>
      <c r="I165" s="255">
        <v>269.468</v>
      </c>
    </row>
    <row r="166" spans="1:9" s="240" customFormat="1" ht="93.75" customHeight="1">
      <c r="A166" s="77">
        <v>157</v>
      </c>
      <c r="B166" s="203" t="s">
        <v>337</v>
      </c>
      <c r="C166" s="246">
        <v>807</v>
      </c>
      <c r="D166" s="194" t="s">
        <v>135</v>
      </c>
      <c r="E166" s="194" t="s">
        <v>465</v>
      </c>
      <c r="F166" s="194"/>
      <c r="G166" s="255">
        <f>G167</f>
        <v>3.566</v>
      </c>
      <c r="H166" s="255">
        <f>H167</f>
        <v>0</v>
      </c>
      <c r="I166" s="255">
        <f>I167</f>
        <v>0</v>
      </c>
    </row>
    <row r="167" spans="1:9" s="240" customFormat="1" ht="45.75" customHeight="1">
      <c r="A167" s="77">
        <v>158</v>
      </c>
      <c r="B167" s="203" t="s">
        <v>470</v>
      </c>
      <c r="C167" s="246">
        <v>807</v>
      </c>
      <c r="D167" s="194" t="s">
        <v>135</v>
      </c>
      <c r="E167" s="194" t="s">
        <v>465</v>
      </c>
      <c r="F167" s="194" t="s">
        <v>75</v>
      </c>
      <c r="G167" s="255">
        <f>G168</f>
        <v>3.566</v>
      </c>
      <c r="H167" s="255">
        <f>H168</f>
        <v>0</v>
      </c>
      <c r="I167" s="255">
        <f>I168</f>
        <v>0</v>
      </c>
    </row>
    <row r="168" spans="1:9" s="240" customFormat="1" ht="27" customHeight="1">
      <c r="A168" s="77">
        <v>159</v>
      </c>
      <c r="B168" s="203" t="s">
        <v>76</v>
      </c>
      <c r="C168" s="246">
        <v>807</v>
      </c>
      <c r="D168" s="194" t="s">
        <v>135</v>
      </c>
      <c r="E168" s="194" t="s">
        <v>465</v>
      </c>
      <c r="F168" s="271" t="s">
        <v>59</v>
      </c>
      <c r="G168" s="255">
        <v>3.566</v>
      </c>
      <c r="H168" s="255">
        <v>0</v>
      </c>
      <c r="I168" s="255">
        <v>0</v>
      </c>
    </row>
    <row r="169" spans="1:9" s="240" customFormat="1" ht="33" customHeight="1">
      <c r="A169" s="77">
        <v>160</v>
      </c>
      <c r="B169" s="273" t="s">
        <v>5</v>
      </c>
      <c r="C169" s="273"/>
      <c r="D169" s="194"/>
      <c r="E169" s="194"/>
      <c r="F169" s="194"/>
      <c r="G169" s="255"/>
      <c r="H169" s="305">
        <v>230.06</v>
      </c>
      <c r="I169" s="305">
        <v>451.168</v>
      </c>
    </row>
    <row r="170" spans="1:9" s="240" customFormat="1" ht="19.5" customHeight="1">
      <c r="A170" s="384"/>
      <c r="B170" s="384"/>
      <c r="C170" s="384"/>
      <c r="D170" s="384"/>
      <c r="E170" s="384"/>
      <c r="F170" s="384"/>
      <c r="G170" s="274">
        <f>G11+G70+G79+G93+G112+G143+G154+G160+G169</f>
        <v>11405.612199999998</v>
      </c>
      <c r="H170" s="274">
        <f>H11+H70+H79+H93+H112+H143+H160+H169</f>
        <v>9321.581999999999</v>
      </c>
      <c r="I170" s="274">
        <f>I11+I70+I79+I93+I112+I143+I160+I169</f>
        <v>9145.853000000001</v>
      </c>
    </row>
    <row r="171" spans="3:9" s="240" customFormat="1" ht="33" customHeight="1">
      <c r="C171" s="275"/>
      <c r="D171" s="275"/>
      <c r="E171" s="275"/>
      <c r="F171" s="275"/>
      <c r="H171" s="276"/>
      <c r="I171" s="276"/>
    </row>
  </sheetData>
  <sheetProtection/>
  <mergeCells count="5">
    <mergeCell ref="A170:F170"/>
    <mergeCell ref="E1:I1"/>
    <mergeCell ref="D2:I2"/>
    <mergeCell ref="B3:I3"/>
    <mergeCell ref="B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219"/>
  <sheetViews>
    <sheetView view="pageBreakPreview" zoomScaleSheetLayoutView="100" zoomScalePageLayoutView="0" workbookViewId="0" topLeftCell="A211">
      <selection activeCell="E167" sqref="E167"/>
    </sheetView>
  </sheetViews>
  <sheetFormatPr defaultColWidth="9.140625" defaultRowHeight="15"/>
  <cols>
    <col min="1" max="1" width="6.00390625" style="29" customWidth="1"/>
    <col min="2" max="2" width="55.7109375" style="29" customWidth="1"/>
    <col min="3" max="3" width="9.140625" style="29" customWidth="1"/>
    <col min="4" max="4" width="13.7109375" style="197" customWidth="1"/>
    <col min="5" max="5" width="9.140625" style="181" customWidth="1"/>
    <col min="6" max="6" width="9.140625" style="29" customWidth="1"/>
    <col min="7" max="7" width="12.421875" style="29" customWidth="1"/>
    <col min="8" max="8" width="11.57421875" style="29" customWidth="1"/>
    <col min="9" max="9" width="11.28125" style="29" customWidth="1"/>
    <col min="10" max="16384" width="9.140625" style="29" customWidth="1"/>
  </cols>
  <sheetData>
    <row r="2" spans="1:7" ht="12.75">
      <c r="A2" s="387" t="s">
        <v>225</v>
      </c>
      <c r="B2" s="387"/>
      <c r="C2" s="387"/>
      <c r="D2" s="387"/>
      <c r="E2" s="387"/>
      <c r="F2" s="387"/>
      <c r="G2" s="387"/>
    </row>
    <row r="3" spans="1:8" ht="12.75">
      <c r="A3" s="10"/>
      <c r="B3" s="10"/>
      <c r="C3" s="387" t="s">
        <v>379</v>
      </c>
      <c r="D3" s="387"/>
      <c r="E3" s="387"/>
      <c r="F3" s="387"/>
      <c r="G3" s="387"/>
      <c r="H3" s="387"/>
    </row>
    <row r="4" spans="1:8" ht="12.75">
      <c r="A4" s="387" t="s">
        <v>269</v>
      </c>
      <c r="B4" s="387"/>
      <c r="C4" s="387"/>
      <c r="D4" s="387"/>
      <c r="E4" s="387"/>
      <c r="F4" s="387"/>
      <c r="G4" s="387"/>
      <c r="H4" s="387"/>
    </row>
    <row r="5" spans="1:8" ht="12.75">
      <c r="A5" s="313"/>
      <c r="B5" s="313"/>
      <c r="C5" s="313"/>
      <c r="D5" s="313"/>
      <c r="E5" s="313"/>
      <c r="F5" s="338" t="s">
        <v>476</v>
      </c>
      <c r="G5" s="313"/>
      <c r="H5" s="313"/>
    </row>
    <row r="6" spans="1:8" ht="60" customHeight="1">
      <c r="A6" s="388" t="s">
        <v>275</v>
      </c>
      <c r="B6" s="388"/>
      <c r="C6" s="388"/>
      <c r="D6" s="388"/>
      <c r="E6" s="388"/>
      <c r="F6" s="388"/>
      <c r="G6" s="388"/>
      <c r="H6" s="388"/>
    </row>
    <row r="8" ht="13.5" thickBot="1">
      <c r="G8" s="313" t="s">
        <v>83</v>
      </c>
    </row>
    <row r="9" spans="1:9" ht="75.75" customHeight="1" thickBot="1">
      <c r="A9" s="1" t="s">
        <v>43</v>
      </c>
      <c r="B9" s="2" t="s">
        <v>378</v>
      </c>
      <c r="C9" s="1" t="s">
        <v>377</v>
      </c>
      <c r="D9" s="198" t="s">
        <v>65</v>
      </c>
      <c r="E9" s="152" t="s">
        <v>66</v>
      </c>
      <c r="F9" s="3" t="s">
        <v>131</v>
      </c>
      <c r="G9" s="38" t="s">
        <v>192</v>
      </c>
      <c r="H9" s="38" t="s">
        <v>243</v>
      </c>
      <c r="I9" s="38" t="s">
        <v>268</v>
      </c>
    </row>
    <row r="10" spans="1:9" ht="13.5" thickBot="1">
      <c r="A10" s="4">
        <v>1</v>
      </c>
      <c r="B10" s="5">
        <v>2</v>
      </c>
      <c r="C10" s="6" t="s">
        <v>84</v>
      </c>
      <c r="D10" s="199" t="s">
        <v>85</v>
      </c>
      <c r="E10" s="151" t="s">
        <v>86</v>
      </c>
      <c r="F10" s="6" t="s">
        <v>87</v>
      </c>
      <c r="G10" s="6" t="s">
        <v>150</v>
      </c>
      <c r="H10" s="6" t="s">
        <v>151</v>
      </c>
      <c r="I10" s="6" t="s">
        <v>152</v>
      </c>
    </row>
    <row r="11" spans="1:9" ht="12.75">
      <c r="A11" s="221"/>
      <c r="B11" s="225" t="s">
        <v>239</v>
      </c>
      <c r="C11" s="222"/>
      <c r="D11" s="223"/>
      <c r="E11" s="224"/>
      <c r="F11" s="222"/>
      <c r="G11" s="277">
        <f>G12+G23</f>
        <v>1973.0371</v>
      </c>
      <c r="H11" s="277">
        <f>H12+H23</f>
        <v>869.8389999999999</v>
      </c>
      <c r="I11" s="277">
        <f>I12+I23</f>
        <v>872.039</v>
      </c>
    </row>
    <row r="12" spans="1:9" ht="25.5">
      <c r="A12" s="33">
        <v>1</v>
      </c>
      <c r="B12" s="219" t="s">
        <v>22</v>
      </c>
      <c r="C12" s="218">
        <v>807</v>
      </c>
      <c r="D12" s="330" t="s">
        <v>216</v>
      </c>
      <c r="E12" s="160"/>
      <c r="F12" s="16"/>
      <c r="G12" s="278">
        <f>G18+G13</f>
        <v>273.034</v>
      </c>
      <c r="H12" s="278">
        <f>H18+H13</f>
        <v>269.468</v>
      </c>
      <c r="I12" s="278">
        <f>I18+I13</f>
        <v>269.468</v>
      </c>
    </row>
    <row r="13" spans="1:9" ht="54" customHeight="1">
      <c r="A13" s="33">
        <v>2</v>
      </c>
      <c r="B13" s="13" t="s">
        <v>24</v>
      </c>
      <c r="C13" s="19">
        <v>807</v>
      </c>
      <c r="D13" s="26" t="s">
        <v>217</v>
      </c>
      <c r="E13" s="154"/>
      <c r="F13" s="15"/>
      <c r="G13" s="279">
        <f>G14</f>
        <v>269.468</v>
      </c>
      <c r="H13" s="279">
        <f aca="true" t="shared" si="0" ref="H13:I16">H14</f>
        <v>269.468</v>
      </c>
      <c r="I13" s="279">
        <f t="shared" si="0"/>
        <v>269.468</v>
      </c>
    </row>
    <row r="14" spans="1:9" ht="25.5">
      <c r="A14" s="33">
        <v>3</v>
      </c>
      <c r="B14" s="13" t="s">
        <v>4</v>
      </c>
      <c r="C14" s="19">
        <v>807</v>
      </c>
      <c r="D14" s="26" t="s">
        <v>217</v>
      </c>
      <c r="E14" s="154" t="s">
        <v>75</v>
      </c>
      <c r="F14" s="15"/>
      <c r="G14" s="279">
        <f>G15</f>
        <v>269.468</v>
      </c>
      <c r="H14" s="279">
        <f t="shared" si="0"/>
        <v>269.468</v>
      </c>
      <c r="I14" s="279">
        <f t="shared" si="0"/>
        <v>269.468</v>
      </c>
    </row>
    <row r="15" spans="1:9" ht="12.75">
      <c r="A15" s="33">
        <v>4</v>
      </c>
      <c r="B15" s="13" t="s">
        <v>76</v>
      </c>
      <c r="C15" s="19">
        <v>807</v>
      </c>
      <c r="D15" s="26" t="s">
        <v>217</v>
      </c>
      <c r="E15" s="154" t="s">
        <v>59</v>
      </c>
      <c r="F15" s="15"/>
      <c r="G15" s="279">
        <f>G16</f>
        <v>269.468</v>
      </c>
      <c r="H15" s="279">
        <f t="shared" si="0"/>
        <v>269.468</v>
      </c>
      <c r="I15" s="279">
        <f t="shared" si="0"/>
        <v>269.468</v>
      </c>
    </row>
    <row r="16" spans="1:9" ht="12.75">
      <c r="A16" s="33">
        <v>5</v>
      </c>
      <c r="B16" s="14" t="s">
        <v>81</v>
      </c>
      <c r="C16" s="19">
        <v>807</v>
      </c>
      <c r="D16" s="26" t="s">
        <v>217</v>
      </c>
      <c r="E16" s="154" t="s">
        <v>59</v>
      </c>
      <c r="F16" s="15" t="s">
        <v>134</v>
      </c>
      <c r="G16" s="279">
        <f>G17</f>
        <v>269.468</v>
      </c>
      <c r="H16" s="279">
        <f t="shared" si="0"/>
        <v>269.468</v>
      </c>
      <c r="I16" s="279">
        <f t="shared" si="0"/>
        <v>269.468</v>
      </c>
    </row>
    <row r="17" spans="1:9" ht="12.75">
      <c r="A17" s="33">
        <v>6</v>
      </c>
      <c r="B17" s="14" t="s">
        <v>82</v>
      </c>
      <c r="C17" s="19">
        <v>807</v>
      </c>
      <c r="D17" s="26" t="s">
        <v>217</v>
      </c>
      <c r="E17" s="154" t="s">
        <v>59</v>
      </c>
      <c r="F17" s="15" t="s">
        <v>135</v>
      </c>
      <c r="G17" s="279">
        <v>269.468</v>
      </c>
      <c r="H17" s="279">
        <v>269.468</v>
      </c>
      <c r="I17" s="279">
        <v>269.468</v>
      </c>
    </row>
    <row r="18" spans="1:9" ht="54" customHeight="1">
      <c r="A18" s="33">
        <v>7</v>
      </c>
      <c r="B18" s="13" t="s">
        <v>24</v>
      </c>
      <c r="C18" s="19">
        <v>807</v>
      </c>
      <c r="D18" s="26" t="s">
        <v>465</v>
      </c>
      <c r="E18" s="154"/>
      <c r="F18" s="15"/>
      <c r="G18" s="279">
        <f>G19</f>
        <v>3.566</v>
      </c>
      <c r="H18" s="279">
        <f aca="true" t="shared" si="1" ref="H18:I21">H19</f>
        <v>0</v>
      </c>
      <c r="I18" s="279">
        <f t="shared" si="1"/>
        <v>0</v>
      </c>
    </row>
    <row r="19" spans="1:9" ht="25.5">
      <c r="A19" s="33">
        <v>8</v>
      </c>
      <c r="B19" s="13" t="s">
        <v>4</v>
      </c>
      <c r="C19" s="19">
        <v>807</v>
      </c>
      <c r="D19" s="26" t="s">
        <v>465</v>
      </c>
      <c r="E19" s="154" t="s">
        <v>75</v>
      </c>
      <c r="F19" s="15"/>
      <c r="G19" s="279">
        <f>G20</f>
        <v>3.566</v>
      </c>
      <c r="H19" s="279">
        <f t="shared" si="1"/>
        <v>0</v>
      </c>
      <c r="I19" s="279">
        <f t="shared" si="1"/>
        <v>0</v>
      </c>
    </row>
    <row r="20" spans="1:9" ht="12.75">
      <c r="A20" s="33">
        <v>9</v>
      </c>
      <c r="B20" s="13" t="s">
        <v>76</v>
      </c>
      <c r="C20" s="19">
        <v>807</v>
      </c>
      <c r="D20" s="26" t="s">
        <v>465</v>
      </c>
      <c r="E20" s="154" t="s">
        <v>59</v>
      </c>
      <c r="F20" s="15"/>
      <c r="G20" s="279">
        <f>G21</f>
        <v>3.566</v>
      </c>
      <c r="H20" s="279">
        <f t="shared" si="1"/>
        <v>0</v>
      </c>
      <c r="I20" s="279">
        <f t="shared" si="1"/>
        <v>0</v>
      </c>
    </row>
    <row r="21" spans="1:9" ht="12.75">
      <c r="A21" s="33">
        <v>10</v>
      </c>
      <c r="B21" s="14" t="s">
        <v>81</v>
      </c>
      <c r="C21" s="19">
        <v>807</v>
      </c>
      <c r="D21" s="26" t="s">
        <v>465</v>
      </c>
      <c r="E21" s="154" t="s">
        <v>59</v>
      </c>
      <c r="F21" s="15" t="s">
        <v>134</v>
      </c>
      <c r="G21" s="279">
        <f>G22</f>
        <v>3.566</v>
      </c>
      <c r="H21" s="279">
        <f t="shared" si="1"/>
        <v>0</v>
      </c>
      <c r="I21" s="279">
        <f t="shared" si="1"/>
        <v>0</v>
      </c>
    </row>
    <row r="22" spans="1:9" ht="12.75">
      <c r="A22" s="33">
        <v>11</v>
      </c>
      <c r="B22" s="14" t="s">
        <v>82</v>
      </c>
      <c r="C22" s="19">
        <v>807</v>
      </c>
      <c r="D22" s="26" t="s">
        <v>465</v>
      </c>
      <c r="E22" s="154" t="s">
        <v>59</v>
      </c>
      <c r="F22" s="15" t="s">
        <v>135</v>
      </c>
      <c r="G22" s="279">
        <v>3.566</v>
      </c>
      <c r="H22" s="279">
        <v>0</v>
      </c>
      <c r="I22" s="279">
        <v>0</v>
      </c>
    </row>
    <row r="23" spans="1:9" ht="29.25" customHeight="1">
      <c r="A23" s="33">
        <v>12</v>
      </c>
      <c r="B23" s="220" t="s">
        <v>18</v>
      </c>
      <c r="C23" s="218">
        <v>807</v>
      </c>
      <c r="D23" s="330" t="s">
        <v>209</v>
      </c>
      <c r="E23" s="160"/>
      <c r="F23" s="16"/>
      <c r="G23" s="278">
        <f>G24+G50</f>
        <v>1700.0031</v>
      </c>
      <c r="H23" s="278">
        <f>H24+H50</f>
        <v>600.371</v>
      </c>
      <c r="I23" s="278">
        <f>I24+I50</f>
        <v>602.571</v>
      </c>
    </row>
    <row r="24" spans="1:9" ht="25.5">
      <c r="A24" s="33">
        <v>13</v>
      </c>
      <c r="B24" s="219" t="s">
        <v>23</v>
      </c>
      <c r="C24" s="19">
        <v>807</v>
      </c>
      <c r="D24" s="201" t="s">
        <v>208</v>
      </c>
      <c r="E24" s="154"/>
      <c r="F24" s="15"/>
      <c r="G24" s="278">
        <f>G25+G30+G35+G40+G45</f>
        <v>563.7172499999999</v>
      </c>
      <c r="H24" s="278">
        <f>H25+H30+H35+H40+H45</f>
        <v>89.9</v>
      </c>
      <c r="I24" s="278">
        <f>I25+I30+I35+I40+I45</f>
        <v>92.1</v>
      </c>
    </row>
    <row r="25" spans="1:9" ht="87.75" customHeight="1">
      <c r="A25" s="33">
        <v>14</v>
      </c>
      <c r="B25" s="14" t="s">
        <v>446</v>
      </c>
      <c r="C25" s="19">
        <v>807</v>
      </c>
      <c r="D25" s="201" t="s">
        <v>208</v>
      </c>
      <c r="E25" s="154"/>
      <c r="F25" s="15"/>
      <c r="G25" s="279">
        <v>3.663</v>
      </c>
      <c r="H25" s="279">
        <v>0</v>
      </c>
      <c r="I25" s="279">
        <v>0</v>
      </c>
    </row>
    <row r="26" spans="1:9" ht="25.5">
      <c r="A26" s="33">
        <v>15</v>
      </c>
      <c r="B26" s="17" t="s">
        <v>158</v>
      </c>
      <c r="C26" s="19">
        <v>807</v>
      </c>
      <c r="D26" s="26" t="s">
        <v>443</v>
      </c>
      <c r="E26" s="154" t="s">
        <v>64</v>
      </c>
      <c r="F26" s="15"/>
      <c r="G26" s="279">
        <f>G25</f>
        <v>3.663</v>
      </c>
      <c r="H26" s="279">
        <v>0</v>
      </c>
      <c r="I26" s="279">
        <v>0</v>
      </c>
    </row>
    <row r="27" spans="1:9" ht="25.5">
      <c r="A27" s="33">
        <v>16</v>
      </c>
      <c r="B27" s="17" t="s">
        <v>157</v>
      </c>
      <c r="C27" s="19">
        <v>807</v>
      </c>
      <c r="D27" s="26" t="s">
        <v>443</v>
      </c>
      <c r="E27" s="154" t="s">
        <v>57</v>
      </c>
      <c r="F27" s="15"/>
      <c r="G27" s="279">
        <f>G26</f>
        <v>3.663</v>
      </c>
      <c r="H27" s="279">
        <v>0</v>
      </c>
      <c r="I27" s="279">
        <v>0</v>
      </c>
    </row>
    <row r="28" spans="1:9" ht="12.75">
      <c r="A28" s="33">
        <v>17</v>
      </c>
      <c r="B28" s="14" t="s">
        <v>77</v>
      </c>
      <c r="C28" s="19">
        <v>807</v>
      </c>
      <c r="D28" s="26" t="s">
        <v>443</v>
      </c>
      <c r="E28" s="154" t="s">
        <v>57</v>
      </c>
      <c r="F28" s="15" t="s">
        <v>139</v>
      </c>
      <c r="G28" s="279">
        <f aca="true" t="shared" si="2" ref="G28:I29">G27</f>
        <v>3.663</v>
      </c>
      <c r="H28" s="279">
        <f t="shared" si="2"/>
        <v>0</v>
      </c>
      <c r="I28" s="279">
        <f t="shared" si="2"/>
        <v>0</v>
      </c>
    </row>
    <row r="29" spans="1:9" ht="12.75">
      <c r="A29" s="33">
        <v>18</v>
      </c>
      <c r="B29" s="14" t="s">
        <v>3</v>
      </c>
      <c r="C29" s="19">
        <v>807</v>
      </c>
      <c r="D29" s="26" t="s">
        <v>443</v>
      </c>
      <c r="E29" s="154" t="s">
        <v>57</v>
      </c>
      <c r="F29" s="15" t="s">
        <v>138</v>
      </c>
      <c r="G29" s="279">
        <f>G28</f>
        <v>3.663</v>
      </c>
      <c r="H29" s="279">
        <f t="shared" si="2"/>
        <v>0</v>
      </c>
      <c r="I29" s="279">
        <f t="shared" si="2"/>
        <v>0</v>
      </c>
    </row>
    <row r="30" spans="1:9" ht="87.75" customHeight="1">
      <c r="A30" s="33">
        <v>19</v>
      </c>
      <c r="B30" s="14" t="s">
        <v>438</v>
      </c>
      <c r="C30" s="19">
        <v>807</v>
      </c>
      <c r="D30" s="201" t="s">
        <v>208</v>
      </c>
      <c r="E30" s="154"/>
      <c r="F30" s="15"/>
      <c r="G30" s="279">
        <v>6.86</v>
      </c>
      <c r="H30" s="279">
        <v>0</v>
      </c>
      <c r="I30" s="279">
        <v>0</v>
      </c>
    </row>
    <row r="31" spans="1:9" ht="25.5">
      <c r="A31" s="33">
        <v>20</v>
      </c>
      <c r="B31" s="17" t="s">
        <v>158</v>
      </c>
      <c r="C31" s="19">
        <v>807</v>
      </c>
      <c r="D31" s="26" t="s">
        <v>439</v>
      </c>
      <c r="E31" s="154" t="s">
        <v>64</v>
      </c>
      <c r="F31" s="15"/>
      <c r="G31" s="279">
        <f>G30</f>
        <v>6.86</v>
      </c>
      <c r="H31" s="279">
        <v>0</v>
      </c>
      <c r="I31" s="279">
        <v>0</v>
      </c>
    </row>
    <row r="32" spans="1:9" ht="25.5">
      <c r="A32" s="33">
        <v>21</v>
      </c>
      <c r="B32" s="17" t="s">
        <v>157</v>
      </c>
      <c r="C32" s="19">
        <v>807</v>
      </c>
      <c r="D32" s="26" t="s">
        <v>439</v>
      </c>
      <c r="E32" s="154" t="s">
        <v>57</v>
      </c>
      <c r="F32" s="15"/>
      <c r="G32" s="279">
        <f>G31</f>
        <v>6.86</v>
      </c>
      <c r="H32" s="279">
        <v>0</v>
      </c>
      <c r="I32" s="279">
        <v>0</v>
      </c>
    </row>
    <row r="33" spans="1:9" ht="12.75">
      <c r="A33" s="33">
        <v>22</v>
      </c>
      <c r="B33" s="14" t="s">
        <v>77</v>
      </c>
      <c r="C33" s="19">
        <v>807</v>
      </c>
      <c r="D33" s="26" t="s">
        <v>439</v>
      </c>
      <c r="E33" s="154" t="s">
        <v>57</v>
      </c>
      <c r="F33" s="15" t="s">
        <v>139</v>
      </c>
      <c r="G33" s="279">
        <f aca="true" t="shared" si="3" ref="G33:I34">G32</f>
        <v>6.86</v>
      </c>
      <c r="H33" s="279">
        <f t="shared" si="3"/>
        <v>0</v>
      </c>
      <c r="I33" s="279">
        <f t="shared" si="3"/>
        <v>0</v>
      </c>
    </row>
    <row r="34" spans="1:9" ht="12.75">
      <c r="A34" s="33">
        <v>23</v>
      </c>
      <c r="B34" s="14" t="s">
        <v>3</v>
      </c>
      <c r="C34" s="19">
        <v>807</v>
      </c>
      <c r="D34" s="26" t="s">
        <v>439</v>
      </c>
      <c r="E34" s="154" t="s">
        <v>57</v>
      </c>
      <c r="F34" s="15" t="s">
        <v>138</v>
      </c>
      <c r="G34" s="279">
        <f>G33</f>
        <v>6.86</v>
      </c>
      <c r="H34" s="279">
        <f t="shared" si="3"/>
        <v>0</v>
      </c>
      <c r="I34" s="279">
        <f t="shared" si="3"/>
        <v>0</v>
      </c>
    </row>
    <row r="35" spans="1:9" ht="67.5" customHeight="1">
      <c r="A35" s="33">
        <v>24</v>
      </c>
      <c r="B35" s="14" t="s">
        <v>436</v>
      </c>
      <c r="C35" s="19">
        <v>807</v>
      </c>
      <c r="D35" s="201" t="s">
        <v>208</v>
      </c>
      <c r="E35" s="154"/>
      <c r="F35" s="15"/>
      <c r="G35" s="279">
        <v>34.3</v>
      </c>
      <c r="H35" s="279">
        <v>0</v>
      </c>
      <c r="I35" s="279">
        <v>0</v>
      </c>
    </row>
    <row r="36" spans="1:9" ht="25.5">
      <c r="A36" s="33">
        <v>25</v>
      </c>
      <c r="B36" s="17" t="s">
        <v>158</v>
      </c>
      <c r="C36" s="19">
        <v>807</v>
      </c>
      <c r="D36" s="26" t="s">
        <v>437</v>
      </c>
      <c r="E36" s="154" t="s">
        <v>64</v>
      </c>
      <c r="F36" s="15"/>
      <c r="G36" s="279">
        <f>G35</f>
        <v>34.3</v>
      </c>
      <c r="H36" s="279">
        <v>0</v>
      </c>
      <c r="I36" s="279">
        <v>0</v>
      </c>
    </row>
    <row r="37" spans="1:9" ht="25.5">
      <c r="A37" s="33">
        <v>26</v>
      </c>
      <c r="B37" s="17" t="s">
        <v>157</v>
      </c>
      <c r="C37" s="19">
        <v>807</v>
      </c>
      <c r="D37" s="26" t="s">
        <v>437</v>
      </c>
      <c r="E37" s="154" t="s">
        <v>57</v>
      </c>
      <c r="F37" s="15"/>
      <c r="G37" s="279">
        <f>G36</f>
        <v>34.3</v>
      </c>
      <c r="H37" s="279">
        <v>0</v>
      </c>
      <c r="I37" s="279">
        <v>0</v>
      </c>
    </row>
    <row r="38" spans="1:9" ht="12.75">
      <c r="A38" s="33">
        <v>27</v>
      </c>
      <c r="B38" s="14" t="s">
        <v>77</v>
      </c>
      <c r="C38" s="19">
        <v>807</v>
      </c>
      <c r="D38" s="26" t="s">
        <v>437</v>
      </c>
      <c r="E38" s="154" t="s">
        <v>57</v>
      </c>
      <c r="F38" s="15" t="s">
        <v>139</v>
      </c>
      <c r="G38" s="279">
        <f aca="true" t="shared" si="4" ref="G38:I39">G37</f>
        <v>34.3</v>
      </c>
      <c r="H38" s="279">
        <f t="shared" si="4"/>
        <v>0</v>
      </c>
      <c r="I38" s="279">
        <f t="shared" si="4"/>
        <v>0</v>
      </c>
    </row>
    <row r="39" spans="1:9" ht="12.75">
      <c r="A39" s="33">
        <v>28</v>
      </c>
      <c r="B39" s="14" t="s">
        <v>3</v>
      </c>
      <c r="C39" s="19">
        <v>807</v>
      </c>
      <c r="D39" s="26" t="s">
        <v>437</v>
      </c>
      <c r="E39" s="154" t="s">
        <v>57</v>
      </c>
      <c r="F39" s="15" t="s">
        <v>138</v>
      </c>
      <c r="G39" s="279">
        <f>G38</f>
        <v>34.3</v>
      </c>
      <c r="H39" s="279">
        <f t="shared" si="4"/>
        <v>0</v>
      </c>
      <c r="I39" s="279">
        <f t="shared" si="4"/>
        <v>0</v>
      </c>
    </row>
    <row r="40" spans="1:9" ht="67.5" customHeight="1">
      <c r="A40" s="33">
        <v>29</v>
      </c>
      <c r="B40" s="14" t="s">
        <v>447</v>
      </c>
      <c r="C40" s="19">
        <v>807</v>
      </c>
      <c r="D40" s="201" t="s">
        <v>208</v>
      </c>
      <c r="E40" s="154"/>
      <c r="F40" s="15"/>
      <c r="G40" s="279">
        <v>366.22274</v>
      </c>
      <c r="H40" s="279">
        <v>0</v>
      </c>
      <c r="I40" s="279">
        <v>0</v>
      </c>
    </row>
    <row r="41" spans="1:9" ht="25.5">
      <c r="A41" s="33">
        <v>30</v>
      </c>
      <c r="B41" s="17" t="s">
        <v>158</v>
      </c>
      <c r="C41" s="19">
        <v>807</v>
      </c>
      <c r="D41" s="26" t="s">
        <v>441</v>
      </c>
      <c r="E41" s="154" t="s">
        <v>64</v>
      </c>
      <c r="F41" s="15"/>
      <c r="G41" s="279">
        <f>G40</f>
        <v>366.22274</v>
      </c>
      <c r="H41" s="279">
        <v>0</v>
      </c>
      <c r="I41" s="279">
        <v>0</v>
      </c>
    </row>
    <row r="42" spans="1:9" ht="25.5">
      <c r="A42" s="33">
        <v>31</v>
      </c>
      <c r="B42" s="17" t="s">
        <v>157</v>
      </c>
      <c r="C42" s="19">
        <v>807</v>
      </c>
      <c r="D42" s="26" t="s">
        <v>441</v>
      </c>
      <c r="E42" s="154" t="s">
        <v>57</v>
      </c>
      <c r="F42" s="15"/>
      <c r="G42" s="279">
        <f>G41</f>
        <v>366.22274</v>
      </c>
      <c r="H42" s="279">
        <v>0</v>
      </c>
      <c r="I42" s="279">
        <v>0</v>
      </c>
    </row>
    <row r="43" spans="1:9" ht="12.75">
      <c r="A43" s="33">
        <v>32</v>
      </c>
      <c r="B43" s="14" t="s">
        <v>77</v>
      </c>
      <c r="C43" s="19">
        <v>807</v>
      </c>
      <c r="D43" s="26" t="s">
        <v>441</v>
      </c>
      <c r="E43" s="154" t="s">
        <v>57</v>
      </c>
      <c r="F43" s="15" t="s">
        <v>139</v>
      </c>
      <c r="G43" s="279">
        <f aca="true" t="shared" si="5" ref="G43:I44">G42</f>
        <v>366.22274</v>
      </c>
      <c r="H43" s="279">
        <f t="shared" si="5"/>
        <v>0</v>
      </c>
      <c r="I43" s="279">
        <f t="shared" si="5"/>
        <v>0</v>
      </c>
    </row>
    <row r="44" spans="1:9" ht="12.75">
      <c r="A44" s="33">
        <v>33</v>
      </c>
      <c r="B44" s="14" t="s">
        <v>3</v>
      </c>
      <c r="C44" s="19">
        <v>807</v>
      </c>
      <c r="D44" s="26" t="s">
        <v>441</v>
      </c>
      <c r="E44" s="154" t="s">
        <v>57</v>
      </c>
      <c r="F44" s="15" t="s">
        <v>138</v>
      </c>
      <c r="G44" s="279">
        <f>G43</f>
        <v>366.22274</v>
      </c>
      <c r="H44" s="279">
        <f t="shared" si="5"/>
        <v>0</v>
      </c>
      <c r="I44" s="279">
        <f t="shared" si="5"/>
        <v>0</v>
      </c>
    </row>
    <row r="45" spans="1:9" ht="90" customHeight="1">
      <c r="A45" s="33">
        <v>34</v>
      </c>
      <c r="B45" s="30" t="s">
        <v>25</v>
      </c>
      <c r="C45" s="19">
        <v>807</v>
      </c>
      <c r="D45" s="26" t="s">
        <v>208</v>
      </c>
      <c r="E45" s="154"/>
      <c r="F45" s="15"/>
      <c r="G45" s="279">
        <v>152.67151</v>
      </c>
      <c r="H45" s="279">
        <v>89.9</v>
      </c>
      <c r="I45" s="279">
        <v>92.1</v>
      </c>
    </row>
    <row r="46" spans="1:9" ht="25.5">
      <c r="A46" s="33">
        <v>35</v>
      </c>
      <c r="B46" s="17" t="s">
        <v>158</v>
      </c>
      <c r="C46" s="19">
        <v>807</v>
      </c>
      <c r="D46" s="26" t="s">
        <v>210</v>
      </c>
      <c r="E46" s="154" t="s">
        <v>64</v>
      </c>
      <c r="F46" s="15"/>
      <c r="G46" s="279">
        <f>G45</f>
        <v>152.67151</v>
      </c>
      <c r="H46" s="279">
        <f aca="true" t="shared" si="6" ref="H46:I49">H45</f>
        <v>89.9</v>
      </c>
      <c r="I46" s="279">
        <f t="shared" si="6"/>
        <v>92.1</v>
      </c>
    </row>
    <row r="47" spans="1:9" ht="25.5">
      <c r="A47" s="33">
        <v>36</v>
      </c>
      <c r="B47" s="17" t="s">
        <v>157</v>
      </c>
      <c r="C47" s="19">
        <v>807</v>
      </c>
      <c r="D47" s="26" t="s">
        <v>210</v>
      </c>
      <c r="E47" s="154" t="s">
        <v>57</v>
      </c>
      <c r="F47" s="15"/>
      <c r="G47" s="279">
        <f>G46</f>
        <v>152.67151</v>
      </c>
      <c r="H47" s="279">
        <f t="shared" si="6"/>
        <v>89.9</v>
      </c>
      <c r="I47" s="279">
        <f t="shared" si="6"/>
        <v>92.1</v>
      </c>
    </row>
    <row r="48" spans="1:9" ht="12.75">
      <c r="A48" s="33">
        <v>37</v>
      </c>
      <c r="B48" s="14" t="s">
        <v>77</v>
      </c>
      <c r="C48" s="19">
        <v>807</v>
      </c>
      <c r="D48" s="26" t="s">
        <v>210</v>
      </c>
      <c r="E48" s="154" t="s">
        <v>57</v>
      </c>
      <c r="F48" s="15" t="s">
        <v>139</v>
      </c>
      <c r="G48" s="279">
        <f>G47</f>
        <v>152.67151</v>
      </c>
      <c r="H48" s="279">
        <f t="shared" si="6"/>
        <v>89.9</v>
      </c>
      <c r="I48" s="279">
        <f t="shared" si="6"/>
        <v>92.1</v>
      </c>
    </row>
    <row r="49" spans="1:9" ht="12.75">
      <c r="A49" s="33">
        <v>38</v>
      </c>
      <c r="B49" s="14" t="s">
        <v>3</v>
      </c>
      <c r="C49" s="19">
        <v>807</v>
      </c>
      <c r="D49" s="26" t="s">
        <v>210</v>
      </c>
      <c r="E49" s="154" t="s">
        <v>57</v>
      </c>
      <c r="F49" s="15" t="s">
        <v>138</v>
      </c>
      <c r="G49" s="279">
        <f>G48</f>
        <v>152.67151</v>
      </c>
      <c r="H49" s="279">
        <f t="shared" si="6"/>
        <v>89.9</v>
      </c>
      <c r="I49" s="279">
        <f t="shared" si="6"/>
        <v>92.1</v>
      </c>
    </row>
    <row r="50" spans="1:9" ht="25.5">
      <c r="A50" s="33">
        <v>39</v>
      </c>
      <c r="B50" s="219" t="s">
        <v>20</v>
      </c>
      <c r="C50" s="218">
        <v>807</v>
      </c>
      <c r="D50" s="330" t="s">
        <v>211</v>
      </c>
      <c r="E50" s="160"/>
      <c r="F50" s="16"/>
      <c r="G50" s="278">
        <f>G51+G56+G71+G61+G66</f>
        <v>1136.28585</v>
      </c>
      <c r="H50" s="278">
        <f>H51+H56+H71+H61</f>
        <v>510.471</v>
      </c>
      <c r="I50" s="278">
        <f>I51+I56+I71+I61</f>
        <v>510.471</v>
      </c>
    </row>
    <row r="51" spans="1:9" ht="56.25" customHeight="1">
      <c r="A51" s="33">
        <v>40</v>
      </c>
      <c r="B51" s="20" t="s">
        <v>26</v>
      </c>
      <c r="C51" s="19">
        <v>807</v>
      </c>
      <c r="D51" s="26" t="s">
        <v>212</v>
      </c>
      <c r="E51" s="154"/>
      <c r="F51" s="15"/>
      <c r="G51" s="279">
        <f>G52</f>
        <v>498.85</v>
      </c>
      <c r="H51" s="279">
        <f>H52</f>
        <v>413.85</v>
      </c>
      <c r="I51" s="279">
        <f>I52</f>
        <v>413.85</v>
      </c>
    </row>
    <row r="52" spans="1:9" ht="25.5">
      <c r="A52" s="33">
        <v>41</v>
      </c>
      <c r="B52" s="17" t="s">
        <v>158</v>
      </c>
      <c r="C52" s="19">
        <v>807</v>
      </c>
      <c r="D52" s="26" t="s">
        <v>212</v>
      </c>
      <c r="E52" s="154" t="s">
        <v>64</v>
      </c>
      <c r="F52" s="15"/>
      <c r="G52" s="279">
        <f>G53</f>
        <v>498.85</v>
      </c>
      <c r="H52" s="279">
        <f>H53</f>
        <v>413.85</v>
      </c>
      <c r="I52" s="279">
        <f>I53</f>
        <v>413.85</v>
      </c>
    </row>
    <row r="53" spans="1:9" ht="28.5" customHeight="1">
      <c r="A53" s="33">
        <v>42</v>
      </c>
      <c r="B53" s="17" t="s">
        <v>157</v>
      </c>
      <c r="C53" s="19">
        <v>807</v>
      </c>
      <c r="D53" s="26" t="s">
        <v>212</v>
      </c>
      <c r="E53" s="154" t="s">
        <v>57</v>
      </c>
      <c r="F53" s="15"/>
      <c r="G53" s="279">
        <v>498.85</v>
      </c>
      <c r="H53" s="279">
        <v>413.85</v>
      </c>
      <c r="I53" s="279">
        <v>413.85</v>
      </c>
    </row>
    <row r="54" spans="1:9" ht="18" customHeight="1">
      <c r="A54" s="33">
        <v>43</v>
      </c>
      <c r="B54" s="17" t="s">
        <v>53</v>
      </c>
      <c r="C54" s="19">
        <v>807</v>
      </c>
      <c r="D54" s="26" t="s">
        <v>212</v>
      </c>
      <c r="E54" s="154" t="s">
        <v>57</v>
      </c>
      <c r="F54" s="15" t="s">
        <v>140</v>
      </c>
      <c r="G54" s="279">
        <f>G53</f>
        <v>498.85</v>
      </c>
      <c r="H54" s="279">
        <f>H53</f>
        <v>413.85</v>
      </c>
      <c r="I54" s="279">
        <f>I53</f>
        <v>413.85</v>
      </c>
    </row>
    <row r="55" spans="1:9" ht="17.25" customHeight="1">
      <c r="A55" s="33">
        <v>44</v>
      </c>
      <c r="B55" s="17" t="s">
        <v>55</v>
      </c>
      <c r="C55" s="19">
        <v>807</v>
      </c>
      <c r="D55" s="26" t="s">
        <v>212</v>
      </c>
      <c r="E55" s="154" t="s">
        <v>57</v>
      </c>
      <c r="F55" s="15" t="s">
        <v>141</v>
      </c>
      <c r="G55" s="279">
        <f>G54</f>
        <v>498.85</v>
      </c>
      <c r="H55" s="279">
        <f>H54</f>
        <v>413.85</v>
      </c>
      <c r="I55" s="279">
        <f>I54</f>
        <v>413.85</v>
      </c>
    </row>
    <row r="56" spans="1:9" ht="66.75" customHeight="1">
      <c r="A56" s="33">
        <v>45</v>
      </c>
      <c r="B56" s="14" t="s">
        <v>232</v>
      </c>
      <c r="C56" s="19">
        <v>807</v>
      </c>
      <c r="D56" s="26" t="s">
        <v>214</v>
      </c>
      <c r="E56" s="154"/>
      <c r="F56" s="15"/>
      <c r="G56" s="279">
        <f>G57</f>
        <v>21</v>
      </c>
      <c r="H56" s="279">
        <f>H57</f>
        <v>21</v>
      </c>
      <c r="I56" s="279">
        <f>I57</f>
        <v>21</v>
      </c>
    </row>
    <row r="57" spans="1:9" ht="25.5">
      <c r="A57" s="33">
        <v>46</v>
      </c>
      <c r="B57" s="17" t="s">
        <v>158</v>
      </c>
      <c r="C57" s="19">
        <v>807</v>
      </c>
      <c r="D57" s="26" t="s">
        <v>214</v>
      </c>
      <c r="E57" s="154" t="s">
        <v>64</v>
      </c>
      <c r="F57" s="15"/>
      <c r="G57" s="279">
        <f>G58</f>
        <v>21</v>
      </c>
      <c r="H57" s="279">
        <f>H58</f>
        <v>21</v>
      </c>
      <c r="I57" s="279">
        <f>I58</f>
        <v>21</v>
      </c>
    </row>
    <row r="58" spans="1:9" ht="30.75" customHeight="1">
      <c r="A58" s="33">
        <v>47</v>
      </c>
      <c r="B58" s="17" t="s">
        <v>157</v>
      </c>
      <c r="C58" s="19">
        <v>807</v>
      </c>
      <c r="D58" s="26" t="s">
        <v>214</v>
      </c>
      <c r="E58" s="154" t="s">
        <v>57</v>
      </c>
      <c r="F58" s="15"/>
      <c r="G58" s="279">
        <v>21</v>
      </c>
      <c r="H58" s="279">
        <v>21</v>
      </c>
      <c r="I58" s="279">
        <v>21</v>
      </c>
    </row>
    <row r="59" spans="1:9" ht="13.5" customHeight="1">
      <c r="A59" s="33">
        <v>48</v>
      </c>
      <c r="B59" s="17" t="s">
        <v>53</v>
      </c>
      <c r="C59" s="19">
        <v>807</v>
      </c>
      <c r="D59" s="26" t="s">
        <v>214</v>
      </c>
      <c r="E59" s="154" t="s">
        <v>57</v>
      </c>
      <c r="F59" s="15" t="s">
        <v>140</v>
      </c>
      <c r="G59" s="279">
        <f aca="true" t="shared" si="7" ref="G59:I60">G58</f>
        <v>21</v>
      </c>
      <c r="H59" s="279">
        <f t="shared" si="7"/>
        <v>21</v>
      </c>
      <c r="I59" s="279">
        <f t="shared" si="7"/>
        <v>21</v>
      </c>
    </row>
    <row r="60" spans="1:9" ht="12.75" customHeight="1">
      <c r="A60" s="33">
        <v>49</v>
      </c>
      <c r="B60" s="17" t="s">
        <v>55</v>
      </c>
      <c r="C60" s="19">
        <v>807</v>
      </c>
      <c r="D60" s="26" t="s">
        <v>214</v>
      </c>
      <c r="E60" s="154" t="s">
        <v>57</v>
      </c>
      <c r="F60" s="15" t="s">
        <v>141</v>
      </c>
      <c r="G60" s="279">
        <f t="shared" si="7"/>
        <v>21</v>
      </c>
      <c r="H60" s="279">
        <f t="shared" si="7"/>
        <v>21</v>
      </c>
      <c r="I60" s="279">
        <f t="shared" si="7"/>
        <v>21</v>
      </c>
    </row>
    <row r="61" spans="1:9" ht="63.75">
      <c r="A61" s="33">
        <v>50</v>
      </c>
      <c r="B61" s="14" t="s">
        <v>224</v>
      </c>
      <c r="C61" s="19">
        <v>807</v>
      </c>
      <c r="D61" s="26" t="s">
        <v>215</v>
      </c>
      <c r="E61" s="154"/>
      <c r="F61" s="15"/>
      <c r="G61" s="279">
        <f>G62</f>
        <v>116.621</v>
      </c>
      <c r="H61" s="279">
        <f>H62</f>
        <v>75.621</v>
      </c>
      <c r="I61" s="279">
        <f>I62</f>
        <v>75.621</v>
      </c>
    </row>
    <row r="62" spans="1:9" ht="25.5">
      <c r="A62" s="33">
        <v>51</v>
      </c>
      <c r="B62" s="17" t="s">
        <v>158</v>
      </c>
      <c r="C62" s="19">
        <v>807</v>
      </c>
      <c r="D62" s="26" t="s">
        <v>215</v>
      </c>
      <c r="E62" s="154" t="s">
        <v>64</v>
      </c>
      <c r="F62" s="15"/>
      <c r="G62" s="279">
        <f>G63</f>
        <v>116.621</v>
      </c>
      <c r="H62" s="279">
        <f>H63</f>
        <v>75.621</v>
      </c>
      <c r="I62" s="279">
        <f>I63</f>
        <v>75.621</v>
      </c>
    </row>
    <row r="63" spans="1:9" ht="29.25" customHeight="1">
      <c r="A63" s="33">
        <v>52</v>
      </c>
      <c r="B63" s="17" t="s">
        <v>157</v>
      </c>
      <c r="C63" s="19">
        <v>807</v>
      </c>
      <c r="D63" s="26" t="s">
        <v>215</v>
      </c>
      <c r="E63" s="154" t="s">
        <v>57</v>
      </c>
      <c r="F63" s="15"/>
      <c r="G63" s="279">
        <v>116.621</v>
      </c>
      <c r="H63" s="279">
        <v>75.621</v>
      </c>
      <c r="I63" s="279">
        <v>75.621</v>
      </c>
    </row>
    <row r="64" spans="1:9" s="31" customFormat="1" ht="12.75">
      <c r="A64" s="33">
        <v>53</v>
      </c>
      <c r="B64" s="17" t="s">
        <v>53</v>
      </c>
      <c r="C64" s="19">
        <v>807</v>
      </c>
      <c r="D64" s="26" t="s">
        <v>215</v>
      </c>
      <c r="E64" s="154" t="s">
        <v>57</v>
      </c>
      <c r="F64" s="15" t="s">
        <v>140</v>
      </c>
      <c r="G64" s="279">
        <f>G63</f>
        <v>116.621</v>
      </c>
      <c r="H64" s="279">
        <f>H63</f>
        <v>75.621</v>
      </c>
      <c r="I64" s="279">
        <f>I63</f>
        <v>75.621</v>
      </c>
    </row>
    <row r="65" spans="1:9" s="31" customFormat="1" ht="12.75">
      <c r="A65" s="33">
        <v>54</v>
      </c>
      <c r="B65" s="17" t="s">
        <v>55</v>
      </c>
      <c r="C65" s="19">
        <v>807</v>
      </c>
      <c r="D65" s="26" t="s">
        <v>215</v>
      </c>
      <c r="E65" s="154" t="s">
        <v>57</v>
      </c>
      <c r="F65" s="15" t="s">
        <v>141</v>
      </c>
      <c r="G65" s="279">
        <f>G64</f>
        <v>116.621</v>
      </c>
      <c r="H65" s="279">
        <f>H64</f>
        <v>75.621</v>
      </c>
      <c r="I65" s="279">
        <f>I64</f>
        <v>75.621</v>
      </c>
    </row>
    <row r="66" spans="1:9" ht="80.25" customHeight="1">
      <c r="A66" s="33">
        <v>55</v>
      </c>
      <c r="B66" s="14" t="s">
        <v>458</v>
      </c>
      <c r="C66" s="19">
        <v>807</v>
      </c>
      <c r="D66" s="335" t="s">
        <v>459</v>
      </c>
      <c r="E66" s="154"/>
      <c r="F66" s="15"/>
      <c r="G66" s="336">
        <f>G67</f>
        <v>499.315</v>
      </c>
      <c r="H66" s="336">
        <f>H67</f>
        <v>0</v>
      </c>
      <c r="I66" s="336">
        <f>I67</f>
        <v>0</v>
      </c>
    </row>
    <row r="67" spans="1:9" ht="25.5" customHeight="1">
      <c r="A67" s="33">
        <v>56</v>
      </c>
      <c r="B67" s="337" t="s">
        <v>158</v>
      </c>
      <c r="C67" s="19">
        <v>807</v>
      </c>
      <c r="D67" s="335" t="s">
        <v>459</v>
      </c>
      <c r="E67" s="154" t="s">
        <v>64</v>
      </c>
      <c r="F67" s="15"/>
      <c r="G67" s="336">
        <f>G68</f>
        <v>499.315</v>
      </c>
      <c r="H67" s="336">
        <f>H68</f>
        <v>0</v>
      </c>
      <c r="I67" s="336">
        <f>I68</f>
        <v>0</v>
      </c>
    </row>
    <row r="68" spans="1:9" ht="25.5" customHeight="1">
      <c r="A68" s="33">
        <v>57</v>
      </c>
      <c r="B68" s="337" t="s">
        <v>157</v>
      </c>
      <c r="C68" s="19">
        <v>807</v>
      </c>
      <c r="D68" s="335" t="s">
        <v>459</v>
      </c>
      <c r="E68" s="154" t="s">
        <v>57</v>
      </c>
      <c r="F68" s="15"/>
      <c r="G68" s="336">
        <v>499.315</v>
      </c>
      <c r="H68" s="336">
        <v>0</v>
      </c>
      <c r="I68" s="336">
        <v>0</v>
      </c>
    </row>
    <row r="69" spans="1:9" ht="12.75" customHeight="1">
      <c r="A69" s="33">
        <v>58</v>
      </c>
      <c r="B69" s="17" t="s">
        <v>53</v>
      </c>
      <c r="C69" s="19">
        <v>807</v>
      </c>
      <c r="D69" s="335" t="s">
        <v>459</v>
      </c>
      <c r="E69" s="154" t="s">
        <v>57</v>
      </c>
      <c r="F69" s="15" t="s">
        <v>140</v>
      </c>
      <c r="G69" s="279">
        <f aca="true" t="shared" si="8" ref="G69:I70">G68</f>
        <v>499.315</v>
      </c>
      <c r="H69" s="279">
        <f t="shared" si="8"/>
        <v>0</v>
      </c>
      <c r="I69" s="279">
        <f t="shared" si="8"/>
        <v>0</v>
      </c>
    </row>
    <row r="70" spans="1:9" ht="12.75" customHeight="1">
      <c r="A70" s="33">
        <v>59</v>
      </c>
      <c r="B70" s="17" t="s">
        <v>55</v>
      </c>
      <c r="C70" s="19">
        <v>807</v>
      </c>
      <c r="D70" s="335" t="s">
        <v>459</v>
      </c>
      <c r="E70" s="154" t="s">
        <v>57</v>
      </c>
      <c r="F70" s="15" t="s">
        <v>141</v>
      </c>
      <c r="G70" s="279">
        <f t="shared" si="8"/>
        <v>499.315</v>
      </c>
      <c r="H70" s="279">
        <f t="shared" si="8"/>
        <v>0</v>
      </c>
      <c r="I70" s="279">
        <f t="shared" si="8"/>
        <v>0</v>
      </c>
    </row>
    <row r="71" spans="1:9" ht="76.5">
      <c r="A71" s="33">
        <v>60</v>
      </c>
      <c r="B71" s="14" t="s">
        <v>460</v>
      </c>
      <c r="C71" s="19">
        <v>807</v>
      </c>
      <c r="D71" s="335" t="s">
        <v>461</v>
      </c>
      <c r="E71" s="154"/>
      <c r="F71" s="15"/>
      <c r="G71" s="336">
        <f>G72</f>
        <v>0.49985</v>
      </c>
      <c r="H71" s="336">
        <f>H72</f>
        <v>0</v>
      </c>
      <c r="I71" s="336">
        <f>I72</f>
        <v>0</v>
      </c>
    </row>
    <row r="72" spans="1:9" ht="25.5">
      <c r="A72" s="33">
        <v>61</v>
      </c>
      <c r="B72" s="337" t="s">
        <v>158</v>
      </c>
      <c r="C72" s="19">
        <v>807</v>
      </c>
      <c r="D72" s="335" t="s">
        <v>461</v>
      </c>
      <c r="E72" s="154" t="s">
        <v>64</v>
      </c>
      <c r="F72" s="15"/>
      <c r="G72" s="336">
        <f>G73</f>
        <v>0.49985</v>
      </c>
      <c r="H72" s="336">
        <f>H73</f>
        <v>0</v>
      </c>
      <c r="I72" s="336">
        <f>I73</f>
        <v>0</v>
      </c>
    </row>
    <row r="73" spans="1:9" ht="29.25" customHeight="1">
      <c r="A73" s="33">
        <v>62</v>
      </c>
      <c r="B73" s="337" t="s">
        <v>157</v>
      </c>
      <c r="C73" s="19">
        <v>807</v>
      </c>
      <c r="D73" s="335" t="s">
        <v>461</v>
      </c>
      <c r="E73" s="154" t="s">
        <v>57</v>
      </c>
      <c r="F73" s="15"/>
      <c r="G73" s="336">
        <v>0.49985</v>
      </c>
      <c r="H73" s="336">
        <v>0</v>
      </c>
      <c r="I73" s="336">
        <v>0</v>
      </c>
    </row>
    <row r="74" spans="1:9" s="31" customFormat="1" ht="12.75">
      <c r="A74" s="33">
        <v>63</v>
      </c>
      <c r="B74" s="17" t="s">
        <v>53</v>
      </c>
      <c r="C74" s="19">
        <v>807</v>
      </c>
      <c r="D74" s="335" t="s">
        <v>461</v>
      </c>
      <c r="E74" s="154" t="s">
        <v>57</v>
      </c>
      <c r="F74" s="15" t="s">
        <v>140</v>
      </c>
      <c r="G74" s="279">
        <f aca="true" t="shared" si="9" ref="G74:I75">G73</f>
        <v>0.49985</v>
      </c>
      <c r="H74" s="279">
        <f t="shared" si="9"/>
        <v>0</v>
      </c>
      <c r="I74" s="279">
        <f t="shared" si="9"/>
        <v>0</v>
      </c>
    </row>
    <row r="75" spans="1:9" s="31" customFormat="1" ht="12.75">
      <c r="A75" s="33">
        <v>64</v>
      </c>
      <c r="B75" s="17" t="s">
        <v>55</v>
      </c>
      <c r="C75" s="19">
        <v>807</v>
      </c>
      <c r="D75" s="335" t="s">
        <v>461</v>
      </c>
      <c r="E75" s="154" t="s">
        <v>57</v>
      </c>
      <c r="F75" s="15" t="s">
        <v>141</v>
      </c>
      <c r="G75" s="279">
        <f t="shared" si="9"/>
        <v>0.49985</v>
      </c>
      <c r="H75" s="279">
        <f t="shared" si="9"/>
        <v>0</v>
      </c>
      <c r="I75" s="279">
        <f t="shared" si="9"/>
        <v>0</v>
      </c>
    </row>
    <row r="76" spans="1:9" ht="14.25">
      <c r="A76" s="33">
        <v>65</v>
      </c>
      <c r="B76" s="185" t="s">
        <v>62</v>
      </c>
      <c r="C76" s="19">
        <v>807</v>
      </c>
      <c r="D76" s="200" t="s">
        <v>194</v>
      </c>
      <c r="E76" s="155"/>
      <c r="F76" s="27"/>
      <c r="G76" s="331">
        <f>G77+G157+G171+G178+G185+G192+G199+G204+G209+G214</f>
        <v>9432.5751</v>
      </c>
      <c r="H76" s="331">
        <f>H77+H157+H171+H178+H185+H192+H199+H204+H209+H214</f>
        <v>8221.682999999999</v>
      </c>
      <c r="I76" s="331">
        <f>I77+I157+I171+I178+I185+I192+I199+I204+I209+I214</f>
        <v>7822.646000000001</v>
      </c>
    </row>
    <row r="77" spans="1:9" ht="12.75">
      <c r="A77" s="33">
        <v>66</v>
      </c>
      <c r="B77" s="19" t="s">
        <v>67</v>
      </c>
      <c r="C77" s="19">
        <v>807</v>
      </c>
      <c r="D77" s="200" t="s">
        <v>195</v>
      </c>
      <c r="E77" s="155"/>
      <c r="F77" s="27"/>
      <c r="G77" s="332">
        <f>G78+G83+G88+G101+G106+G111+G138+G145+G124+G133+G155</f>
        <v>7446.51878</v>
      </c>
      <c r="H77" s="332">
        <f>H78+H83+H88+H101+H106+H111+H138+H145+H124+H133+H155</f>
        <v>6769.485</v>
      </c>
      <c r="I77" s="332">
        <f>I78+I83+I88+I101+I106+I111+I138+I145+I124+I133+I155</f>
        <v>6367.148</v>
      </c>
    </row>
    <row r="78" spans="1:9" ht="33" customHeight="1">
      <c r="A78" s="33">
        <v>67</v>
      </c>
      <c r="B78" s="19" t="s">
        <v>220</v>
      </c>
      <c r="C78" s="19">
        <v>807</v>
      </c>
      <c r="D78" s="200" t="s">
        <v>218</v>
      </c>
      <c r="E78" s="155"/>
      <c r="F78" s="27"/>
      <c r="G78" s="331">
        <f>G79</f>
        <v>766.845</v>
      </c>
      <c r="H78" s="331">
        <f>H79</f>
        <v>766.845</v>
      </c>
      <c r="I78" s="331">
        <f>I79</f>
        <v>766.845</v>
      </c>
    </row>
    <row r="79" spans="1:9" ht="51">
      <c r="A79" s="33">
        <v>68</v>
      </c>
      <c r="B79" s="19" t="s">
        <v>69</v>
      </c>
      <c r="C79" s="19">
        <v>807</v>
      </c>
      <c r="D79" s="200" t="s">
        <v>218</v>
      </c>
      <c r="E79" s="156" t="s">
        <v>63</v>
      </c>
      <c r="F79" s="27"/>
      <c r="G79" s="332">
        <f>G80</f>
        <v>766.845</v>
      </c>
      <c r="H79" s="332">
        <f>H80</f>
        <v>766.845</v>
      </c>
      <c r="I79" s="332">
        <f>I80</f>
        <v>766.845</v>
      </c>
    </row>
    <row r="80" spans="1:9" ht="25.5">
      <c r="A80" s="33">
        <v>69</v>
      </c>
      <c r="B80" s="19" t="s">
        <v>68</v>
      </c>
      <c r="C80" s="19">
        <v>807</v>
      </c>
      <c r="D80" s="200" t="s">
        <v>218</v>
      </c>
      <c r="E80" s="155" t="s">
        <v>60</v>
      </c>
      <c r="F80" s="27"/>
      <c r="G80" s="332">
        <v>766.845</v>
      </c>
      <c r="H80" s="332">
        <v>766.845</v>
      </c>
      <c r="I80" s="332">
        <v>766.845</v>
      </c>
    </row>
    <row r="81" spans="1:9" ht="12.75">
      <c r="A81" s="33">
        <v>70</v>
      </c>
      <c r="B81" s="19" t="s">
        <v>50</v>
      </c>
      <c r="C81" s="19">
        <v>807</v>
      </c>
      <c r="D81" s="200" t="s">
        <v>218</v>
      </c>
      <c r="E81" s="155" t="s">
        <v>60</v>
      </c>
      <c r="F81" s="27" t="s">
        <v>142</v>
      </c>
      <c r="G81" s="280">
        <f>G80</f>
        <v>766.845</v>
      </c>
      <c r="H81" s="280">
        <f>H80</f>
        <v>766.845</v>
      </c>
      <c r="I81" s="280">
        <f>I80</f>
        <v>766.845</v>
      </c>
    </row>
    <row r="82" spans="1:9" ht="25.5">
      <c r="A82" s="33">
        <v>71</v>
      </c>
      <c r="B82" s="19" t="s">
        <v>31</v>
      </c>
      <c r="C82" s="19">
        <v>807</v>
      </c>
      <c r="D82" s="200" t="s">
        <v>218</v>
      </c>
      <c r="E82" s="155" t="s">
        <v>60</v>
      </c>
      <c r="F82" s="27" t="s">
        <v>144</v>
      </c>
      <c r="G82" s="332">
        <f>G80</f>
        <v>766.845</v>
      </c>
      <c r="H82" s="332">
        <f>H80</f>
        <v>766.845</v>
      </c>
      <c r="I82" s="332">
        <f>I80</f>
        <v>766.845</v>
      </c>
    </row>
    <row r="83" spans="1:9" ht="33" customHeight="1">
      <c r="A83" s="33">
        <v>72</v>
      </c>
      <c r="B83" s="19" t="s">
        <v>220</v>
      </c>
      <c r="C83" s="19">
        <v>807</v>
      </c>
      <c r="D83" s="200" t="s">
        <v>448</v>
      </c>
      <c r="E83" s="155"/>
      <c r="F83" s="27"/>
      <c r="G83" s="331">
        <f>G84</f>
        <v>30.7</v>
      </c>
      <c r="H83" s="331">
        <f>H84</f>
        <v>0</v>
      </c>
      <c r="I83" s="331">
        <f>I84</f>
        <v>0</v>
      </c>
    </row>
    <row r="84" spans="1:9" ht="51" customHeight="1">
      <c r="A84" s="33">
        <v>73</v>
      </c>
      <c r="B84" s="19" t="s">
        <v>428</v>
      </c>
      <c r="C84" s="19">
        <v>807</v>
      </c>
      <c r="D84" s="200" t="s">
        <v>448</v>
      </c>
      <c r="E84" s="156" t="s">
        <v>63</v>
      </c>
      <c r="F84" s="27"/>
      <c r="G84" s="332">
        <f>G85</f>
        <v>30.7</v>
      </c>
      <c r="H84" s="332">
        <f>H85</f>
        <v>0</v>
      </c>
      <c r="I84" s="332">
        <f>I85</f>
        <v>0</v>
      </c>
    </row>
    <row r="85" spans="1:9" ht="25.5">
      <c r="A85" s="33">
        <v>74</v>
      </c>
      <c r="B85" s="19" t="s">
        <v>68</v>
      </c>
      <c r="C85" s="19">
        <v>807</v>
      </c>
      <c r="D85" s="200" t="s">
        <v>448</v>
      </c>
      <c r="E85" s="155" t="s">
        <v>60</v>
      </c>
      <c r="F85" s="27"/>
      <c r="G85" s="332">
        <v>30.7</v>
      </c>
      <c r="H85" s="332">
        <v>0</v>
      </c>
      <c r="I85" s="332">
        <v>0</v>
      </c>
    </row>
    <row r="86" spans="1:9" ht="12.75">
      <c r="A86" s="33">
        <v>75</v>
      </c>
      <c r="B86" s="19" t="s">
        <v>50</v>
      </c>
      <c r="C86" s="19">
        <v>807</v>
      </c>
      <c r="D86" s="200" t="s">
        <v>448</v>
      </c>
      <c r="E86" s="155" t="s">
        <v>60</v>
      </c>
      <c r="F86" s="27" t="s">
        <v>142</v>
      </c>
      <c r="G86" s="280">
        <f>G85</f>
        <v>30.7</v>
      </c>
      <c r="H86" s="280">
        <f>H85</f>
        <v>0</v>
      </c>
      <c r="I86" s="280">
        <f>I85</f>
        <v>0</v>
      </c>
    </row>
    <row r="87" spans="1:9" ht="25.5">
      <c r="A87" s="33">
        <v>76</v>
      </c>
      <c r="B87" s="19" t="s">
        <v>31</v>
      </c>
      <c r="C87" s="19">
        <v>807</v>
      </c>
      <c r="D87" s="200" t="s">
        <v>448</v>
      </c>
      <c r="E87" s="155" t="s">
        <v>60</v>
      </c>
      <c r="F87" s="27" t="s">
        <v>144</v>
      </c>
      <c r="G87" s="332">
        <f>G85</f>
        <v>30.7</v>
      </c>
      <c r="H87" s="332">
        <f>H85</f>
        <v>0</v>
      </c>
      <c r="I87" s="332">
        <f>I85</f>
        <v>0</v>
      </c>
    </row>
    <row r="88" spans="1:9" ht="38.25">
      <c r="A88" s="33">
        <v>77</v>
      </c>
      <c r="B88" s="17" t="s">
        <v>449</v>
      </c>
      <c r="C88" s="19">
        <v>807</v>
      </c>
      <c r="D88" s="26" t="s">
        <v>200</v>
      </c>
      <c r="E88" s="154"/>
      <c r="F88" s="15"/>
      <c r="G88" s="278">
        <f>G89+G93+G97</f>
        <v>5261.0841900000005</v>
      </c>
      <c r="H88" s="278">
        <f>H89+H93+H97</f>
        <v>4808.0599999999995</v>
      </c>
      <c r="I88" s="278">
        <f>I89+I93+I97</f>
        <v>4405.365</v>
      </c>
    </row>
    <row r="89" spans="1:9" ht="51">
      <c r="A89" s="33">
        <v>78</v>
      </c>
      <c r="B89" s="17" t="s">
        <v>277</v>
      </c>
      <c r="C89" s="19">
        <v>807</v>
      </c>
      <c r="D89" s="26" t="s">
        <v>200</v>
      </c>
      <c r="E89" s="154" t="s">
        <v>63</v>
      </c>
      <c r="F89" s="15"/>
      <c r="G89" s="279">
        <f>G90</f>
        <v>2726.32452</v>
      </c>
      <c r="H89" s="279">
        <f>H90</f>
        <v>2518.054</v>
      </c>
      <c r="I89" s="279">
        <f>I90</f>
        <v>2518.054</v>
      </c>
    </row>
    <row r="90" spans="1:9" ht="25.5">
      <c r="A90" s="33">
        <v>79</v>
      </c>
      <c r="B90" s="17" t="s">
        <v>233</v>
      </c>
      <c r="C90" s="19">
        <v>807</v>
      </c>
      <c r="D90" s="26" t="s">
        <v>200</v>
      </c>
      <c r="E90" s="154" t="s">
        <v>60</v>
      </c>
      <c r="F90" s="15"/>
      <c r="G90" s="279">
        <v>2726.32452</v>
      </c>
      <c r="H90" s="279">
        <v>2518.054</v>
      </c>
      <c r="I90" s="279">
        <v>2518.054</v>
      </c>
    </row>
    <row r="91" spans="1:9" ht="12.75">
      <c r="A91" s="33">
        <v>80</v>
      </c>
      <c r="B91" s="19" t="s">
        <v>50</v>
      </c>
      <c r="C91" s="19">
        <v>807</v>
      </c>
      <c r="D91" s="26" t="s">
        <v>200</v>
      </c>
      <c r="E91" s="155" t="s">
        <v>60</v>
      </c>
      <c r="F91" s="27" t="s">
        <v>142</v>
      </c>
      <c r="G91" s="280">
        <f>G92</f>
        <v>2726.32452</v>
      </c>
      <c r="H91" s="280">
        <f>H90</f>
        <v>2518.054</v>
      </c>
      <c r="I91" s="280">
        <f>I90</f>
        <v>2518.054</v>
      </c>
    </row>
    <row r="92" spans="1:9" ht="38.25">
      <c r="A92" s="33">
        <v>81</v>
      </c>
      <c r="B92" s="19" t="s">
        <v>278</v>
      </c>
      <c r="C92" s="19">
        <v>807</v>
      </c>
      <c r="D92" s="26" t="s">
        <v>200</v>
      </c>
      <c r="E92" s="155" t="s">
        <v>60</v>
      </c>
      <c r="F92" s="27" t="s">
        <v>143</v>
      </c>
      <c r="G92" s="279">
        <f>G90</f>
        <v>2726.32452</v>
      </c>
      <c r="H92" s="279">
        <f>H90</f>
        <v>2518.054</v>
      </c>
      <c r="I92" s="279">
        <f>I90</f>
        <v>2518.054</v>
      </c>
    </row>
    <row r="93" spans="1:9" ht="25.5">
      <c r="A93" s="33">
        <v>82</v>
      </c>
      <c r="B93" s="17" t="s">
        <v>158</v>
      </c>
      <c r="C93" s="19">
        <v>807</v>
      </c>
      <c r="D93" s="26" t="s">
        <v>200</v>
      </c>
      <c r="E93" s="154" t="s">
        <v>64</v>
      </c>
      <c r="F93" s="15"/>
      <c r="G93" s="279">
        <f>G94</f>
        <v>2522.47967</v>
      </c>
      <c r="H93" s="279">
        <f>H94</f>
        <v>2284.506</v>
      </c>
      <c r="I93" s="279">
        <f>I94</f>
        <v>1881.8110000000001</v>
      </c>
    </row>
    <row r="94" spans="1:9" ht="25.5">
      <c r="A94" s="33">
        <v>83</v>
      </c>
      <c r="B94" s="17" t="s">
        <v>2</v>
      </c>
      <c r="C94" s="19">
        <v>807</v>
      </c>
      <c r="D94" s="26" t="s">
        <v>200</v>
      </c>
      <c r="E94" s="154" t="s">
        <v>57</v>
      </c>
      <c r="F94" s="15"/>
      <c r="G94" s="279">
        <v>2522.47967</v>
      </c>
      <c r="H94" s="279">
        <f>H95</f>
        <v>2284.506</v>
      </c>
      <c r="I94" s="279">
        <f>I95</f>
        <v>1881.8110000000001</v>
      </c>
    </row>
    <row r="95" spans="1:9" ht="12.75">
      <c r="A95" s="33">
        <v>84</v>
      </c>
      <c r="B95" s="19" t="s">
        <v>50</v>
      </c>
      <c r="C95" s="19">
        <v>807</v>
      </c>
      <c r="D95" s="26" t="s">
        <v>200</v>
      </c>
      <c r="E95" s="154" t="s">
        <v>57</v>
      </c>
      <c r="F95" s="15" t="s">
        <v>142</v>
      </c>
      <c r="G95" s="279">
        <f>G94</f>
        <v>2522.47967</v>
      </c>
      <c r="H95" s="279">
        <f>2282.051-0.525+2.98</f>
        <v>2284.506</v>
      </c>
      <c r="I95" s="279">
        <f>1876.736-1.05+6.125</f>
        <v>1881.8110000000001</v>
      </c>
    </row>
    <row r="96" spans="1:9" ht="38.25">
      <c r="A96" s="33">
        <v>85</v>
      </c>
      <c r="B96" s="19" t="s">
        <v>278</v>
      </c>
      <c r="C96" s="19">
        <v>807</v>
      </c>
      <c r="D96" s="26" t="s">
        <v>200</v>
      </c>
      <c r="E96" s="154" t="s">
        <v>57</v>
      </c>
      <c r="F96" s="15" t="s">
        <v>143</v>
      </c>
      <c r="G96" s="279">
        <f>G95</f>
        <v>2522.47967</v>
      </c>
      <c r="H96" s="279">
        <f>H95</f>
        <v>2284.506</v>
      </c>
      <c r="I96" s="279">
        <f>I95</f>
        <v>1881.8110000000001</v>
      </c>
    </row>
    <row r="97" spans="1:9" ht="12.75">
      <c r="A97" s="33">
        <v>86</v>
      </c>
      <c r="B97" s="17" t="s">
        <v>70</v>
      </c>
      <c r="C97" s="19">
        <v>807</v>
      </c>
      <c r="D97" s="26" t="s">
        <v>200</v>
      </c>
      <c r="E97" s="154" t="s">
        <v>71</v>
      </c>
      <c r="F97" s="15"/>
      <c r="G97" s="279">
        <f>G98</f>
        <v>12.28</v>
      </c>
      <c r="H97" s="279">
        <f>H98</f>
        <v>5.5</v>
      </c>
      <c r="I97" s="279">
        <f>I98</f>
        <v>5.5</v>
      </c>
    </row>
    <row r="98" spans="1:9" ht="12.75">
      <c r="A98" s="33">
        <v>87</v>
      </c>
      <c r="B98" s="17" t="s">
        <v>72</v>
      </c>
      <c r="C98" s="19">
        <v>807</v>
      </c>
      <c r="D98" s="26" t="s">
        <v>200</v>
      </c>
      <c r="E98" s="154" t="s">
        <v>61</v>
      </c>
      <c r="F98" s="15"/>
      <c r="G98" s="279">
        <f>9.78+2.5</f>
        <v>12.28</v>
      </c>
      <c r="H98" s="279">
        <v>5.5</v>
      </c>
      <c r="I98" s="279">
        <v>5.5</v>
      </c>
    </row>
    <row r="99" spans="1:9" ht="12.75">
      <c r="A99" s="33">
        <v>88</v>
      </c>
      <c r="B99" s="19" t="s">
        <v>50</v>
      </c>
      <c r="C99" s="19">
        <v>807</v>
      </c>
      <c r="D99" s="26" t="s">
        <v>200</v>
      </c>
      <c r="E99" s="154" t="s">
        <v>61</v>
      </c>
      <c r="F99" s="15" t="s">
        <v>142</v>
      </c>
      <c r="G99" s="279">
        <f aca="true" t="shared" si="10" ref="G99:I100">G98</f>
        <v>12.28</v>
      </c>
      <c r="H99" s="279">
        <f t="shared" si="10"/>
        <v>5.5</v>
      </c>
      <c r="I99" s="279">
        <f t="shared" si="10"/>
        <v>5.5</v>
      </c>
    </row>
    <row r="100" spans="1:9" ht="38.25">
      <c r="A100" s="33">
        <v>89</v>
      </c>
      <c r="B100" s="19" t="s">
        <v>278</v>
      </c>
      <c r="C100" s="19">
        <v>807</v>
      </c>
      <c r="D100" s="26" t="s">
        <v>200</v>
      </c>
      <c r="E100" s="154" t="s">
        <v>61</v>
      </c>
      <c r="F100" s="15" t="s">
        <v>143</v>
      </c>
      <c r="G100" s="279">
        <f t="shared" si="10"/>
        <v>12.28</v>
      </c>
      <c r="H100" s="279">
        <f t="shared" si="10"/>
        <v>5.5</v>
      </c>
      <c r="I100" s="279">
        <f t="shared" si="10"/>
        <v>5.5</v>
      </c>
    </row>
    <row r="101" spans="1:9" ht="51">
      <c r="A101" s="33">
        <v>90</v>
      </c>
      <c r="B101" s="17" t="s">
        <v>471</v>
      </c>
      <c r="C101" s="19">
        <v>807</v>
      </c>
      <c r="D101" s="26" t="s">
        <v>472</v>
      </c>
      <c r="E101" s="154"/>
      <c r="F101" s="15"/>
      <c r="G101" s="278">
        <f>G103</f>
        <v>16.034</v>
      </c>
      <c r="H101" s="278">
        <f>H103</f>
        <v>0</v>
      </c>
      <c r="I101" s="278">
        <f>I103</f>
        <v>0</v>
      </c>
    </row>
    <row r="102" spans="1:9" ht="51">
      <c r="A102" s="33">
        <v>91</v>
      </c>
      <c r="B102" s="17" t="s">
        <v>69</v>
      </c>
      <c r="C102" s="19">
        <v>807</v>
      </c>
      <c r="D102" s="26" t="s">
        <v>472</v>
      </c>
      <c r="E102" s="154" t="s">
        <v>63</v>
      </c>
      <c r="F102" s="15"/>
      <c r="G102" s="279">
        <f>G103</f>
        <v>16.034</v>
      </c>
      <c r="H102" s="279">
        <f aca="true" t="shared" si="11" ref="H102:I104">H103</f>
        <v>0</v>
      </c>
      <c r="I102" s="279">
        <f t="shared" si="11"/>
        <v>0</v>
      </c>
    </row>
    <row r="103" spans="1:9" ht="25.5">
      <c r="A103" s="33">
        <v>92</v>
      </c>
      <c r="B103" s="17" t="s">
        <v>233</v>
      </c>
      <c r="C103" s="19">
        <v>807</v>
      </c>
      <c r="D103" s="26" t="s">
        <v>472</v>
      </c>
      <c r="E103" s="154" t="s">
        <v>60</v>
      </c>
      <c r="F103" s="15"/>
      <c r="G103" s="336">
        <f>G104</f>
        <v>16.034</v>
      </c>
      <c r="H103" s="336">
        <f t="shared" si="11"/>
        <v>0</v>
      </c>
      <c r="I103" s="336">
        <f t="shared" si="11"/>
        <v>0</v>
      </c>
    </row>
    <row r="104" spans="1:9" ht="12.75">
      <c r="A104" s="33">
        <v>93</v>
      </c>
      <c r="B104" s="19" t="s">
        <v>50</v>
      </c>
      <c r="C104" s="19">
        <v>807</v>
      </c>
      <c r="D104" s="26" t="s">
        <v>472</v>
      </c>
      <c r="E104" s="155" t="s">
        <v>60</v>
      </c>
      <c r="F104" s="27" t="s">
        <v>142</v>
      </c>
      <c r="G104" s="280">
        <f>G105</f>
        <v>16.034</v>
      </c>
      <c r="H104" s="280">
        <f t="shared" si="11"/>
        <v>0</v>
      </c>
      <c r="I104" s="280">
        <f t="shared" si="11"/>
        <v>0</v>
      </c>
    </row>
    <row r="105" spans="1:9" ht="38.25">
      <c r="A105" s="33">
        <v>94</v>
      </c>
      <c r="B105" s="19" t="s">
        <v>32</v>
      </c>
      <c r="C105" s="19">
        <v>807</v>
      </c>
      <c r="D105" s="26" t="s">
        <v>472</v>
      </c>
      <c r="E105" s="155" t="s">
        <v>60</v>
      </c>
      <c r="F105" s="27" t="s">
        <v>143</v>
      </c>
      <c r="G105" s="336">
        <v>16.034</v>
      </c>
      <c r="H105" s="336">
        <v>0</v>
      </c>
      <c r="I105" s="336">
        <v>0</v>
      </c>
    </row>
    <row r="106" spans="1:9" ht="38.25">
      <c r="A106" s="33">
        <v>95</v>
      </c>
      <c r="B106" s="17" t="s">
        <v>449</v>
      </c>
      <c r="C106" s="19">
        <v>807</v>
      </c>
      <c r="D106" s="26" t="s">
        <v>427</v>
      </c>
      <c r="E106" s="154"/>
      <c r="F106" s="15"/>
      <c r="G106" s="278">
        <f>G107</f>
        <v>53.8</v>
      </c>
      <c r="H106" s="278">
        <f>H107</f>
        <v>0</v>
      </c>
      <c r="I106" s="278">
        <f>I107</f>
        <v>0</v>
      </c>
    </row>
    <row r="107" spans="1:9" ht="63.75">
      <c r="A107" s="33">
        <v>96</v>
      </c>
      <c r="B107" s="17" t="s">
        <v>428</v>
      </c>
      <c r="C107" s="19">
        <v>807</v>
      </c>
      <c r="D107" s="26" t="s">
        <v>427</v>
      </c>
      <c r="E107" s="154" t="s">
        <v>63</v>
      </c>
      <c r="F107" s="15"/>
      <c r="G107" s="279">
        <f>G108</f>
        <v>53.8</v>
      </c>
      <c r="H107" s="279">
        <f>H108</f>
        <v>0</v>
      </c>
      <c r="I107" s="279">
        <f>I108</f>
        <v>0</v>
      </c>
    </row>
    <row r="108" spans="1:9" ht="25.5">
      <c r="A108" s="33">
        <v>97</v>
      </c>
      <c r="B108" s="17" t="s">
        <v>233</v>
      </c>
      <c r="C108" s="19">
        <v>807</v>
      </c>
      <c r="D108" s="26" t="s">
        <v>427</v>
      </c>
      <c r="E108" s="154" t="s">
        <v>60</v>
      </c>
      <c r="F108" s="15"/>
      <c r="G108" s="279">
        <v>53.8</v>
      </c>
      <c r="H108" s="279">
        <v>0</v>
      </c>
      <c r="I108" s="279">
        <v>0</v>
      </c>
    </row>
    <row r="109" spans="1:9" ht="12.75">
      <c r="A109" s="33">
        <v>98</v>
      </c>
      <c r="B109" s="19" t="s">
        <v>50</v>
      </c>
      <c r="C109" s="19">
        <v>807</v>
      </c>
      <c r="D109" s="26" t="s">
        <v>427</v>
      </c>
      <c r="E109" s="155" t="s">
        <v>60</v>
      </c>
      <c r="F109" s="27" t="s">
        <v>142</v>
      </c>
      <c r="G109" s="280">
        <f>G110</f>
        <v>53.8</v>
      </c>
      <c r="H109" s="280">
        <f>H108</f>
        <v>0</v>
      </c>
      <c r="I109" s="280">
        <f>I108</f>
        <v>0</v>
      </c>
    </row>
    <row r="110" spans="1:9" ht="38.25">
      <c r="A110" s="33">
        <v>99</v>
      </c>
      <c r="B110" s="19" t="s">
        <v>278</v>
      </c>
      <c r="C110" s="19">
        <v>807</v>
      </c>
      <c r="D110" s="26" t="s">
        <v>427</v>
      </c>
      <c r="E110" s="155" t="s">
        <v>60</v>
      </c>
      <c r="F110" s="27" t="s">
        <v>143</v>
      </c>
      <c r="G110" s="279">
        <f>G108</f>
        <v>53.8</v>
      </c>
      <c r="H110" s="279">
        <f>H108</f>
        <v>0</v>
      </c>
      <c r="I110" s="279">
        <f>I108</f>
        <v>0</v>
      </c>
    </row>
    <row r="111" spans="1:9" ht="38.25">
      <c r="A111" s="33">
        <v>100</v>
      </c>
      <c r="B111" s="17" t="s">
        <v>449</v>
      </c>
      <c r="C111" s="19">
        <v>807</v>
      </c>
      <c r="D111" s="26" t="s">
        <v>457</v>
      </c>
      <c r="E111" s="154"/>
      <c r="F111" s="15"/>
      <c r="G111" s="278">
        <f>G112+G118+G122</f>
        <v>98.23859000000002</v>
      </c>
      <c r="H111" s="278">
        <f>H112</f>
        <v>0</v>
      </c>
      <c r="I111" s="278">
        <f>I112</f>
        <v>0</v>
      </c>
    </row>
    <row r="112" spans="1:9" ht="178.5">
      <c r="A112" s="33">
        <v>101</v>
      </c>
      <c r="B112" s="17" t="s">
        <v>462</v>
      </c>
      <c r="C112" s="19">
        <v>807</v>
      </c>
      <c r="D112" s="26" t="s">
        <v>457</v>
      </c>
      <c r="E112" s="154" t="s">
        <v>63</v>
      </c>
      <c r="F112" s="15"/>
      <c r="G112" s="279">
        <f>G113</f>
        <v>61.45479</v>
      </c>
      <c r="H112" s="279">
        <f>H113</f>
        <v>0</v>
      </c>
      <c r="I112" s="279">
        <f>I113</f>
        <v>0</v>
      </c>
    </row>
    <row r="113" spans="1:9" ht="25.5">
      <c r="A113" s="33">
        <v>102</v>
      </c>
      <c r="B113" s="17" t="s">
        <v>233</v>
      </c>
      <c r="C113" s="19">
        <v>807</v>
      </c>
      <c r="D113" s="26" t="s">
        <v>457</v>
      </c>
      <c r="E113" s="154" t="s">
        <v>60</v>
      </c>
      <c r="F113" s="15"/>
      <c r="G113" s="279">
        <v>61.45479</v>
      </c>
      <c r="H113" s="279">
        <v>0</v>
      </c>
      <c r="I113" s="279">
        <v>0</v>
      </c>
    </row>
    <row r="114" spans="1:9" ht="12.75">
      <c r="A114" s="33">
        <v>103</v>
      </c>
      <c r="B114" s="19" t="s">
        <v>50</v>
      </c>
      <c r="C114" s="19">
        <v>807</v>
      </c>
      <c r="D114" s="26" t="s">
        <v>457</v>
      </c>
      <c r="E114" s="155" t="s">
        <v>60</v>
      </c>
      <c r="F114" s="27" t="s">
        <v>142</v>
      </c>
      <c r="G114" s="280">
        <f>G115</f>
        <v>61.45479</v>
      </c>
      <c r="H114" s="280">
        <f>H113</f>
        <v>0</v>
      </c>
      <c r="I114" s="280">
        <f>I113</f>
        <v>0</v>
      </c>
    </row>
    <row r="115" spans="1:9" ht="38.25">
      <c r="A115" s="33">
        <v>104</v>
      </c>
      <c r="B115" s="19" t="s">
        <v>278</v>
      </c>
      <c r="C115" s="19">
        <v>807</v>
      </c>
      <c r="D115" s="26" t="s">
        <v>457</v>
      </c>
      <c r="E115" s="155" t="s">
        <v>60</v>
      </c>
      <c r="F115" s="27" t="s">
        <v>143</v>
      </c>
      <c r="G115" s="279">
        <f>G113</f>
        <v>61.45479</v>
      </c>
      <c r="H115" s="279">
        <f>H113</f>
        <v>0</v>
      </c>
      <c r="I115" s="279">
        <f>I113</f>
        <v>0</v>
      </c>
    </row>
    <row r="116" spans="1:9" ht="25.5">
      <c r="A116" s="33">
        <v>82</v>
      </c>
      <c r="B116" s="17" t="s">
        <v>158</v>
      </c>
      <c r="C116" s="19">
        <v>807</v>
      </c>
      <c r="D116" s="26" t="s">
        <v>457</v>
      </c>
      <c r="E116" s="154" t="s">
        <v>64</v>
      </c>
      <c r="F116" s="15"/>
      <c r="G116" s="279">
        <f>G117</f>
        <v>30.83312</v>
      </c>
      <c r="H116" s="279">
        <f>H117</f>
        <v>2284.506</v>
      </c>
      <c r="I116" s="279">
        <f>I117</f>
        <v>1881.8110000000001</v>
      </c>
    </row>
    <row r="117" spans="1:9" ht="25.5">
      <c r="A117" s="33">
        <v>83</v>
      </c>
      <c r="B117" s="17" t="s">
        <v>2</v>
      </c>
      <c r="C117" s="19">
        <v>807</v>
      </c>
      <c r="D117" s="26" t="s">
        <v>457</v>
      </c>
      <c r="E117" s="154" t="s">
        <v>57</v>
      </c>
      <c r="F117" s="15"/>
      <c r="G117" s="279">
        <v>30.83312</v>
      </c>
      <c r="H117" s="279">
        <f>H118</f>
        <v>2284.506</v>
      </c>
      <c r="I117" s="279">
        <f>I118</f>
        <v>1881.8110000000001</v>
      </c>
    </row>
    <row r="118" spans="1:9" ht="12.75">
      <c r="A118" s="33">
        <v>84</v>
      </c>
      <c r="B118" s="19" t="s">
        <v>50</v>
      </c>
      <c r="C118" s="19">
        <v>807</v>
      </c>
      <c r="D118" s="26" t="s">
        <v>457</v>
      </c>
      <c r="E118" s="154" t="s">
        <v>57</v>
      </c>
      <c r="F118" s="15" t="s">
        <v>142</v>
      </c>
      <c r="G118" s="279">
        <f>G117</f>
        <v>30.83312</v>
      </c>
      <c r="H118" s="279">
        <f>2282.051-0.525+2.98</f>
        <v>2284.506</v>
      </c>
      <c r="I118" s="279">
        <f>1876.736-1.05+6.125</f>
        <v>1881.8110000000001</v>
      </c>
    </row>
    <row r="119" spans="1:9" ht="38.25">
      <c r="A119" s="33">
        <v>85</v>
      </c>
      <c r="B119" s="19" t="s">
        <v>278</v>
      </c>
      <c r="C119" s="19">
        <v>807</v>
      </c>
      <c r="D119" s="26" t="s">
        <v>457</v>
      </c>
      <c r="E119" s="154" t="s">
        <v>57</v>
      </c>
      <c r="F119" s="15" t="s">
        <v>143</v>
      </c>
      <c r="G119" s="279">
        <f>G118</f>
        <v>30.83312</v>
      </c>
      <c r="H119" s="279">
        <f>H118</f>
        <v>2284.506</v>
      </c>
      <c r="I119" s="279">
        <f>I118</f>
        <v>1881.8110000000001</v>
      </c>
    </row>
    <row r="120" spans="1:9" ht="12.75">
      <c r="A120" s="33">
        <v>105</v>
      </c>
      <c r="B120" s="17" t="s">
        <v>70</v>
      </c>
      <c r="C120" s="19">
        <v>807</v>
      </c>
      <c r="D120" s="26" t="s">
        <v>457</v>
      </c>
      <c r="E120" s="154" t="s">
        <v>71</v>
      </c>
      <c r="F120" s="15"/>
      <c r="G120" s="279">
        <f>G121</f>
        <v>5.95068</v>
      </c>
      <c r="H120" s="279">
        <f>H121</f>
        <v>0</v>
      </c>
      <c r="I120" s="279">
        <f>I121</f>
        <v>0</v>
      </c>
    </row>
    <row r="121" spans="1:9" ht="63.75">
      <c r="A121" s="33">
        <v>106</v>
      </c>
      <c r="B121" s="17" t="s">
        <v>464</v>
      </c>
      <c r="C121" s="19">
        <v>807</v>
      </c>
      <c r="D121" s="26" t="s">
        <v>457</v>
      </c>
      <c r="E121" s="154" t="s">
        <v>463</v>
      </c>
      <c r="F121" s="15"/>
      <c r="G121" s="279">
        <v>5.95068</v>
      </c>
      <c r="H121" s="279">
        <v>0</v>
      </c>
      <c r="I121" s="279">
        <v>0</v>
      </c>
    </row>
    <row r="122" spans="1:9" ht="12.75">
      <c r="A122" s="33">
        <v>107</v>
      </c>
      <c r="B122" s="19" t="s">
        <v>50</v>
      </c>
      <c r="C122" s="19">
        <v>807</v>
      </c>
      <c r="D122" s="26" t="s">
        <v>457</v>
      </c>
      <c r="E122" s="154" t="s">
        <v>463</v>
      </c>
      <c r="F122" s="15" t="s">
        <v>142</v>
      </c>
      <c r="G122" s="279">
        <f>G121</f>
        <v>5.95068</v>
      </c>
      <c r="H122" s="279">
        <f>H121</f>
        <v>0</v>
      </c>
      <c r="I122" s="279">
        <f>I121</f>
        <v>0</v>
      </c>
    </row>
    <row r="123" spans="1:9" ht="38.25">
      <c r="A123" s="33">
        <v>108</v>
      </c>
      <c r="B123" s="19" t="s">
        <v>278</v>
      </c>
      <c r="C123" s="19">
        <v>807</v>
      </c>
      <c r="D123" s="26" t="s">
        <v>457</v>
      </c>
      <c r="E123" s="154" t="s">
        <v>463</v>
      </c>
      <c r="F123" s="15" t="s">
        <v>143</v>
      </c>
      <c r="G123" s="279">
        <f>G122</f>
        <v>5.95068</v>
      </c>
      <c r="H123" s="279">
        <f>H122</f>
        <v>0</v>
      </c>
      <c r="I123" s="279">
        <f>I122</f>
        <v>0</v>
      </c>
    </row>
    <row r="124" spans="1:9" ht="33" customHeight="1">
      <c r="A124" s="33">
        <v>109</v>
      </c>
      <c r="B124" s="300" t="s">
        <v>325</v>
      </c>
      <c r="C124" s="19">
        <v>807</v>
      </c>
      <c r="D124" s="26" t="s">
        <v>335</v>
      </c>
      <c r="E124" s="154"/>
      <c r="F124" s="15"/>
      <c r="G124" s="278">
        <f>G125+G129</f>
        <v>1027.724</v>
      </c>
      <c r="H124" s="278">
        <f>H125+H129</f>
        <v>1027.724</v>
      </c>
      <c r="I124" s="278">
        <f>I125+I129</f>
        <v>1027.724</v>
      </c>
    </row>
    <row r="125" spans="1:9" ht="51">
      <c r="A125" s="33">
        <v>110</v>
      </c>
      <c r="B125" s="301" t="s">
        <v>326</v>
      </c>
      <c r="C125" s="19">
        <v>807</v>
      </c>
      <c r="D125" s="26" t="s">
        <v>335</v>
      </c>
      <c r="E125" s="154" t="s">
        <v>63</v>
      </c>
      <c r="F125" s="15"/>
      <c r="G125" s="279">
        <f>G126</f>
        <v>954.14</v>
      </c>
      <c r="H125" s="279">
        <f>H126</f>
        <v>954.14</v>
      </c>
      <c r="I125" s="279">
        <f>I126</f>
        <v>954.14</v>
      </c>
    </row>
    <row r="126" spans="1:9" ht="25.5">
      <c r="A126" s="33">
        <v>111</v>
      </c>
      <c r="B126" s="17" t="s">
        <v>68</v>
      </c>
      <c r="C126" s="19">
        <v>807</v>
      </c>
      <c r="D126" s="26" t="s">
        <v>335</v>
      </c>
      <c r="E126" s="154" t="s">
        <v>60</v>
      </c>
      <c r="F126" s="15"/>
      <c r="G126" s="279">
        <v>954.14</v>
      </c>
      <c r="H126" s="279">
        <v>954.14</v>
      </c>
      <c r="I126" s="279">
        <v>954.14</v>
      </c>
    </row>
    <row r="127" spans="1:9" ht="12.75">
      <c r="A127" s="33">
        <v>112</v>
      </c>
      <c r="B127" s="19" t="s">
        <v>50</v>
      </c>
      <c r="C127" s="19">
        <v>807</v>
      </c>
      <c r="D127" s="26" t="s">
        <v>335</v>
      </c>
      <c r="E127" s="155" t="s">
        <v>60</v>
      </c>
      <c r="F127" s="27" t="s">
        <v>142</v>
      </c>
      <c r="G127" s="280">
        <f>G128</f>
        <v>954.14</v>
      </c>
      <c r="H127" s="280">
        <f>H126</f>
        <v>954.14</v>
      </c>
      <c r="I127" s="280">
        <f>I126</f>
        <v>954.14</v>
      </c>
    </row>
    <row r="128" spans="1:9" ht="12.75">
      <c r="A128" s="33">
        <v>113</v>
      </c>
      <c r="B128" s="300" t="s">
        <v>73</v>
      </c>
      <c r="C128" s="19">
        <v>807</v>
      </c>
      <c r="D128" s="26" t="s">
        <v>335</v>
      </c>
      <c r="E128" s="155" t="s">
        <v>60</v>
      </c>
      <c r="F128" s="27" t="s">
        <v>147</v>
      </c>
      <c r="G128" s="279">
        <f>G126</f>
        <v>954.14</v>
      </c>
      <c r="H128" s="279">
        <f>H126</f>
        <v>954.14</v>
      </c>
      <c r="I128" s="279">
        <f>I126</f>
        <v>954.14</v>
      </c>
    </row>
    <row r="129" spans="1:9" ht="25.5">
      <c r="A129" s="33">
        <v>114</v>
      </c>
      <c r="B129" s="17" t="s">
        <v>158</v>
      </c>
      <c r="C129" s="19">
        <v>807</v>
      </c>
      <c r="D129" s="26" t="s">
        <v>335</v>
      </c>
      <c r="E129" s="154" t="s">
        <v>64</v>
      </c>
      <c r="F129" s="15"/>
      <c r="G129" s="279">
        <f>G130</f>
        <v>73.584</v>
      </c>
      <c r="H129" s="279">
        <f>H130</f>
        <v>73.584</v>
      </c>
      <c r="I129" s="279">
        <f>I130</f>
        <v>73.584</v>
      </c>
    </row>
    <row r="130" spans="1:9" ht="25.5">
      <c r="A130" s="33">
        <v>115</v>
      </c>
      <c r="B130" s="17" t="s">
        <v>2</v>
      </c>
      <c r="C130" s="19">
        <v>807</v>
      </c>
      <c r="D130" s="26" t="s">
        <v>335</v>
      </c>
      <c r="E130" s="154" t="s">
        <v>57</v>
      </c>
      <c r="F130" s="15"/>
      <c r="G130" s="279">
        <f>G131</f>
        <v>73.584</v>
      </c>
      <c r="H130" s="279">
        <f>H131</f>
        <v>73.584</v>
      </c>
      <c r="I130" s="279">
        <f>I131</f>
        <v>73.584</v>
      </c>
    </row>
    <row r="131" spans="1:9" ht="12.75">
      <c r="A131" s="33">
        <v>116</v>
      </c>
      <c r="B131" s="19" t="s">
        <v>50</v>
      </c>
      <c r="C131" s="19">
        <v>807</v>
      </c>
      <c r="D131" s="26" t="s">
        <v>335</v>
      </c>
      <c r="E131" s="154" t="s">
        <v>57</v>
      </c>
      <c r="F131" s="15" t="s">
        <v>142</v>
      </c>
      <c r="G131" s="279">
        <v>73.584</v>
      </c>
      <c r="H131" s="279">
        <v>73.584</v>
      </c>
      <c r="I131" s="279">
        <v>73.584</v>
      </c>
    </row>
    <row r="132" spans="1:9" ht="23.25" customHeight="1">
      <c r="A132" s="33">
        <v>117</v>
      </c>
      <c r="B132" s="300" t="s">
        <v>73</v>
      </c>
      <c r="C132" s="19">
        <v>807</v>
      </c>
      <c r="D132" s="26" t="s">
        <v>335</v>
      </c>
      <c r="E132" s="154" t="s">
        <v>57</v>
      </c>
      <c r="F132" s="15" t="s">
        <v>147</v>
      </c>
      <c r="G132" s="279">
        <f>G131</f>
        <v>73.584</v>
      </c>
      <c r="H132" s="279">
        <f>H131</f>
        <v>73.584</v>
      </c>
      <c r="I132" s="279">
        <f>I131</f>
        <v>73.584</v>
      </c>
    </row>
    <row r="133" spans="1:9" ht="33" customHeight="1">
      <c r="A133" s="33">
        <v>118</v>
      </c>
      <c r="B133" s="300" t="s">
        <v>325</v>
      </c>
      <c r="C133" s="19">
        <v>807</v>
      </c>
      <c r="D133" s="26" t="s">
        <v>427</v>
      </c>
      <c r="E133" s="154"/>
      <c r="F133" s="15"/>
      <c r="G133" s="278">
        <f>G134</f>
        <v>25.8</v>
      </c>
      <c r="H133" s="278">
        <f>H134</f>
        <v>0</v>
      </c>
      <c r="I133" s="278">
        <f>I134</f>
        <v>0</v>
      </c>
    </row>
    <row r="134" spans="1:9" ht="63.75">
      <c r="A134" s="33">
        <v>119</v>
      </c>
      <c r="B134" s="301" t="s">
        <v>428</v>
      </c>
      <c r="C134" s="19">
        <v>807</v>
      </c>
      <c r="D134" s="26" t="s">
        <v>427</v>
      </c>
      <c r="E134" s="154" t="s">
        <v>63</v>
      </c>
      <c r="F134" s="15"/>
      <c r="G134" s="279">
        <f>G135</f>
        <v>25.8</v>
      </c>
      <c r="H134" s="279">
        <f>H135</f>
        <v>0</v>
      </c>
      <c r="I134" s="279">
        <f>I135</f>
        <v>0</v>
      </c>
    </row>
    <row r="135" spans="1:9" ht="25.5">
      <c r="A135" s="33">
        <v>120</v>
      </c>
      <c r="B135" s="17" t="s">
        <v>68</v>
      </c>
      <c r="C135" s="19">
        <v>807</v>
      </c>
      <c r="D135" s="26" t="s">
        <v>427</v>
      </c>
      <c r="E135" s="154" t="s">
        <v>60</v>
      </c>
      <c r="F135" s="15"/>
      <c r="G135" s="279">
        <v>25.8</v>
      </c>
      <c r="H135" s="279">
        <v>0</v>
      </c>
      <c r="I135" s="279">
        <v>0</v>
      </c>
    </row>
    <row r="136" spans="1:9" ht="12.75">
      <c r="A136" s="33">
        <v>121</v>
      </c>
      <c r="B136" s="19" t="s">
        <v>50</v>
      </c>
      <c r="C136" s="19">
        <v>807</v>
      </c>
      <c r="D136" s="26" t="s">
        <v>427</v>
      </c>
      <c r="E136" s="155" t="s">
        <v>60</v>
      </c>
      <c r="F136" s="27" t="s">
        <v>142</v>
      </c>
      <c r="G136" s="280">
        <f>G137</f>
        <v>25.8</v>
      </c>
      <c r="H136" s="280">
        <f>H135</f>
        <v>0</v>
      </c>
      <c r="I136" s="280">
        <f>I135</f>
        <v>0</v>
      </c>
    </row>
    <row r="137" spans="1:9" ht="12.75">
      <c r="A137" s="33">
        <v>122</v>
      </c>
      <c r="B137" s="300" t="s">
        <v>73</v>
      </c>
      <c r="C137" s="19">
        <v>807</v>
      </c>
      <c r="D137" s="26" t="s">
        <v>427</v>
      </c>
      <c r="E137" s="155" t="s">
        <v>60</v>
      </c>
      <c r="F137" s="27" t="s">
        <v>147</v>
      </c>
      <c r="G137" s="279">
        <f>G135</f>
        <v>25.8</v>
      </c>
      <c r="H137" s="279">
        <f>H135</f>
        <v>0</v>
      </c>
      <c r="I137" s="279">
        <f>I135</f>
        <v>0</v>
      </c>
    </row>
    <row r="138" spans="1:9" ht="34.5" customHeight="1">
      <c r="A138" s="33">
        <v>123</v>
      </c>
      <c r="B138" s="18" t="s">
        <v>33</v>
      </c>
      <c r="C138" s="19">
        <v>807</v>
      </c>
      <c r="D138" s="201" t="s">
        <v>201</v>
      </c>
      <c r="E138" s="154"/>
      <c r="F138" s="15"/>
      <c r="G138" s="279">
        <f>G139</f>
        <v>145.766</v>
      </c>
      <c r="H138" s="279">
        <f aca="true" t="shared" si="12" ref="H138:I141">H139</f>
        <v>145.766</v>
      </c>
      <c r="I138" s="279">
        <f t="shared" si="12"/>
        <v>145.766</v>
      </c>
    </row>
    <row r="139" spans="1:9" ht="12.75">
      <c r="A139" s="33">
        <v>124</v>
      </c>
      <c r="B139" s="17" t="s">
        <v>242</v>
      </c>
      <c r="C139" s="19">
        <v>807</v>
      </c>
      <c r="D139" s="201" t="s">
        <v>201</v>
      </c>
      <c r="E139" s="153"/>
      <c r="F139" s="12"/>
      <c r="G139" s="279">
        <f>G140</f>
        <v>145.766</v>
      </c>
      <c r="H139" s="279">
        <f t="shared" si="12"/>
        <v>145.766</v>
      </c>
      <c r="I139" s="279">
        <f t="shared" si="12"/>
        <v>145.766</v>
      </c>
    </row>
    <row r="140" spans="1:9" s="31" customFormat="1" ht="57" customHeight="1">
      <c r="A140" s="33">
        <v>125</v>
      </c>
      <c r="B140" s="18" t="s">
        <v>226</v>
      </c>
      <c r="C140" s="19">
        <v>807</v>
      </c>
      <c r="D140" s="201" t="s">
        <v>221</v>
      </c>
      <c r="E140" s="153"/>
      <c r="F140" s="12"/>
      <c r="G140" s="279">
        <f>G141</f>
        <v>145.766</v>
      </c>
      <c r="H140" s="279">
        <f t="shared" si="12"/>
        <v>145.766</v>
      </c>
      <c r="I140" s="279">
        <f t="shared" si="12"/>
        <v>145.766</v>
      </c>
    </row>
    <row r="141" spans="1:9" ht="12.75">
      <c r="A141" s="33">
        <v>126</v>
      </c>
      <c r="B141" s="18" t="s">
        <v>51</v>
      </c>
      <c r="C141" s="19">
        <v>807</v>
      </c>
      <c r="D141" s="201" t="s">
        <v>221</v>
      </c>
      <c r="E141" s="153" t="s">
        <v>74</v>
      </c>
      <c r="F141" s="12"/>
      <c r="G141" s="279">
        <f>G142</f>
        <v>145.766</v>
      </c>
      <c r="H141" s="279">
        <f t="shared" si="12"/>
        <v>145.766</v>
      </c>
      <c r="I141" s="279">
        <f t="shared" si="12"/>
        <v>145.766</v>
      </c>
    </row>
    <row r="142" spans="1:9" ht="12.75">
      <c r="A142" s="33">
        <v>127</v>
      </c>
      <c r="B142" s="18" t="s">
        <v>56</v>
      </c>
      <c r="C142" s="19">
        <v>807</v>
      </c>
      <c r="D142" s="201" t="s">
        <v>221</v>
      </c>
      <c r="E142" s="153" t="s">
        <v>58</v>
      </c>
      <c r="F142" s="12"/>
      <c r="G142" s="279">
        <f>13.575+132.191</f>
        <v>145.766</v>
      </c>
      <c r="H142" s="279">
        <f>13.575+132.191</f>
        <v>145.766</v>
      </c>
      <c r="I142" s="279">
        <f>13.575+132.191</f>
        <v>145.766</v>
      </c>
    </row>
    <row r="143" spans="1:9" ht="12.75">
      <c r="A143" s="33">
        <v>128</v>
      </c>
      <c r="B143" s="19" t="s">
        <v>50</v>
      </c>
      <c r="C143" s="19">
        <v>807</v>
      </c>
      <c r="D143" s="201" t="s">
        <v>221</v>
      </c>
      <c r="E143" s="153" t="s">
        <v>58</v>
      </c>
      <c r="F143" s="12" t="s">
        <v>142</v>
      </c>
      <c r="G143" s="279">
        <f aca="true" t="shared" si="13" ref="G143:I144">G142</f>
        <v>145.766</v>
      </c>
      <c r="H143" s="279">
        <f t="shared" si="13"/>
        <v>145.766</v>
      </c>
      <c r="I143" s="279">
        <f t="shared" si="13"/>
        <v>145.766</v>
      </c>
    </row>
    <row r="144" spans="1:9" ht="38.25">
      <c r="A144" s="33">
        <v>129</v>
      </c>
      <c r="B144" s="19" t="s">
        <v>33</v>
      </c>
      <c r="C144" s="19">
        <v>807</v>
      </c>
      <c r="D144" s="201" t="s">
        <v>221</v>
      </c>
      <c r="E144" s="153" t="s">
        <v>58</v>
      </c>
      <c r="F144" s="12" t="s">
        <v>145</v>
      </c>
      <c r="G144" s="279">
        <f>G143</f>
        <v>145.766</v>
      </c>
      <c r="H144" s="279">
        <f t="shared" si="13"/>
        <v>145.766</v>
      </c>
      <c r="I144" s="279">
        <f t="shared" si="13"/>
        <v>145.766</v>
      </c>
    </row>
    <row r="145" spans="1:9" ht="12.75">
      <c r="A145" s="33">
        <v>130</v>
      </c>
      <c r="B145" s="21" t="s">
        <v>0</v>
      </c>
      <c r="C145" s="19">
        <v>807</v>
      </c>
      <c r="D145" s="26" t="s">
        <v>203</v>
      </c>
      <c r="E145" s="182"/>
      <c r="F145" s="15"/>
      <c r="G145" s="279">
        <f>G146</f>
        <v>19.027</v>
      </c>
      <c r="H145" s="279">
        <f aca="true" t="shared" si="14" ref="H145:I149">H146</f>
        <v>19.59</v>
      </c>
      <c r="I145" s="279">
        <f t="shared" si="14"/>
        <v>19.948</v>
      </c>
    </row>
    <row r="146" spans="1:9" ht="25.5">
      <c r="A146" s="33">
        <v>131</v>
      </c>
      <c r="B146" s="18" t="s">
        <v>9</v>
      </c>
      <c r="C146" s="19">
        <v>807</v>
      </c>
      <c r="D146" s="201" t="s">
        <v>204</v>
      </c>
      <c r="E146" s="182"/>
      <c r="F146" s="15"/>
      <c r="G146" s="279">
        <f>G147</f>
        <v>19.027</v>
      </c>
      <c r="H146" s="279">
        <f t="shared" si="14"/>
        <v>19.59</v>
      </c>
      <c r="I146" s="279">
        <f t="shared" si="14"/>
        <v>19.948</v>
      </c>
    </row>
    <row r="147" spans="1:9" ht="12.75">
      <c r="A147" s="33">
        <v>132</v>
      </c>
      <c r="B147" s="17" t="s">
        <v>70</v>
      </c>
      <c r="C147" s="19">
        <v>807</v>
      </c>
      <c r="D147" s="201" t="s">
        <v>204</v>
      </c>
      <c r="E147" s="183">
        <v>800</v>
      </c>
      <c r="F147" s="12"/>
      <c r="G147" s="279">
        <f>G148</f>
        <v>19.027</v>
      </c>
      <c r="H147" s="279">
        <f t="shared" si="14"/>
        <v>19.59</v>
      </c>
      <c r="I147" s="279">
        <f t="shared" si="14"/>
        <v>19.948</v>
      </c>
    </row>
    <row r="148" spans="1:9" ht="12.75">
      <c r="A148" s="33">
        <v>133</v>
      </c>
      <c r="B148" s="21" t="s">
        <v>88</v>
      </c>
      <c r="C148" s="19">
        <v>807</v>
      </c>
      <c r="D148" s="201" t="s">
        <v>204</v>
      </c>
      <c r="E148" s="182">
        <v>870</v>
      </c>
      <c r="F148" s="15"/>
      <c r="G148" s="279">
        <f>G149</f>
        <v>19.027</v>
      </c>
      <c r="H148" s="279">
        <f t="shared" si="14"/>
        <v>19.59</v>
      </c>
      <c r="I148" s="279">
        <f t="shared" si="14"/>
        <v>19.948</v>
      </c>
    </row>
    <row r="149" spans="1:9" ht="12.75">
      <c r="A149" s="33">
        <v>134</v>
      </c>
      <c r="B149" s="19" t="s">
        <v>50</v>
      </c>
      <c r="C149" s="19">
        <v>807</v>
      </c>
      <c r="D149" s="201" t="s">
        <v>204</v>
      </c>
      <c r="E149" s="182">
        <v>870</v>
      </c>
      <c r="F149" s="15" t="s">
        <v>142</v>
      </c>
      <c r="G149" s="279">
        <f>G150</f>
        <v>19.027</v>
      </c>
      <c r="H149" s="279">
        <f t="shared" si="14"/>
        <v>19.59</v>
      </c>
      <c r="I149" s="279">
        <f t="shared" si="14"/>
        <v>19.948</v>
      </c>
    </row>
    <row r="150" spans="1:9" s="31" customFormat="1" ht="12.75">
      <c r="A150" s="33">
        <v>135</v>
      </c>
      <c r="B150" s="17" t="s">
        <v>35</v>
      </c>
      <c r="C150" s="19">
        <v>807</v>
      </c>
      <c r="D150" s="201" t="s">
        <v>204</v>
      </c>
      <c r="E150" s="182">
        <v>870</v>
      </c>
      <c r="F150" s="15" t="s">
        <v>146</v>
      </c>
      <c r="G150" s="279">
        <v>19.027</v>
      </c>
      <c r="H150" s="279">
        <v>19.59</v>
      </c>
      <c r="I150" s="279">
        <v>19.948</v>
      </c>
    </row>
    <row r="151" spans="1:9" ht="27" customHeight="1">
      <c r="A151" s="33">
        <v>136</v>
      </c>
      <c r="B151" s="23" t="s">
        <v>241</v>
      </c>
      <c r="C151" s="19">
        <v>807</v>
      </c>
      <c r="D151" s="202" t="s">
        <v>205</v>
      </c>
      <c r="E151" s="154"/>
      <c r="F151" s="22"/>
      <c r="G151" s="279">
        <f>G152+G157</f>
        <v>112.208</v>
      </c>
      <c r="H151" s="279">
        <f>H152+H157</f>
        <v>119.2</v>
      </c>
      <c r="I151" s="279">
        <f>I152+I157</f>
        <v>122.5</v>
      </c>
    </row>
    <row r="152" spans="1:9" ht="45" customHeight="1">
      <c r="A152" s="33">
        <v>137</v>
      </c>
      <c r="B152" s="206" t="s">
        <v>281</v>
      </c>
      <c r="C152" s="19">
        <v>807</v>
      </c>
      <c r="D152" s="202" t="s">
        <v>206</v>
      </c>
      <c r="E152" s="157"/>
      <c r="F152" s="22"/>
      <c r="G152" s="279">
        <f>G153</f>
        <v>1.5</v>
      </c>
      <c r="H152" s="279">
        <f aca="true" t="shared" si="15" ref="H152:I154">H153</f>
        <v>1.5</v>
      </c>
      <c r="I152" s="279">
        <f t="shared" si="15"/>
        <v>1.5</v>
      </c>
    </row>
    <row r="153" spans="1:9" ht="25.5">
      <c r="A153" s="33">
        <v>138</v>
      </c>
      <c r="B153" s="17" t="s">
        <v>158</v>
      </c>
      <c r="C153" s="19">
        <v>807</v>
      </c>
      <c r="D153" s="202" t="s">
        <v>206</v>
      </c>
      <c r="E153" s="158" t="s">
        <v>64</v>
      </c>
      <c r="F153" s="22"/>
      <c r="G153" s="279">
        <f>G154</f>
        <v>1.5</v>
      </c>
      <c r="H153" s="279">
        <f t="shared" si="15"/>
        <v>1.5</v>
      </c>
      <c r="I153" s="279">
        <f t="shared" si="15"/>
        <v>1.5</v>
      </c>
    </row>
    <row r="154" spans="1:9" ht="25.5">
      <c r="A154" s="33">
        <v>139</v>
      </c>
      <c r="B154" s="17" t="s">
        <v>2</v>
      </c>
      <c r="C154" s="19">
        <v>807</v>
      </c>
      <c r="D154" s="202" t="s">
        <v>206</v>
      </c>
      <c r="E154" s="159" t="s">
        <v>57</v>
      </c>
      <c r="F154" s="24"/>
      <c r="G154" s="279">
        <f>G155</f>
        <v>1.5</v>
      </c>
      <c r="H154" s="279">
        <f t="shared" si="15"/>
        <v>1.5</v>
      </c>
      <c r="I154" s="279">
        <f t="shared" si="15"/>
        <v>1.5</v>
      </c>
    </row>
    <row r="155" spans="1:9" ht="12.75">
      <c r="A155" s="33">
        <v>140</v>
      </c>
      <c r="B155" s="19" t="s">
        <v>50</v>
      </c>
      <c r="C155" s="19">
        <v>807</v>
      </c>
      <c r="D155" s="202" t="s">
        <v>206</v>
      </c>
      <c r="E155" s="159" t="s">
        <v>57</v>
      </c>
      <c r="F155" s="24" t="s">
        <v>142</v>
      </c>
      <c r="G155" s="279">
        <f>G156</f>
        <v>1.5</v>
      </c>
      <c r="H155" s="279">
        <f>H156</f>
        <v>1.5</v>
      </c>
      <c r="I155" s="279">
        <f>I156</f>
        <v>1.5</v>
      </c>
    </row>
    <row r="156" spans="1:9" ht="12.75">
      <c r="A156" s="33">
        <v>141</v>
      </c>
      <c r="B156" s="32" t="s">
        <v>73</v>
      </c>
      <c r="C156" s="19">
        <v>807</v>
      </c>
      <c r="D156" s="202" t="s">
        <v>206</v>
      </c>
      <c r="E156" s="159" t="s">
        <v>57</v>
      </c>
      <c r="F156" s="15" t="s">
        <v>147</v>
      </c>
      <c r="G156" s="279">
        <v>1.5</v>
      </c>
      <c r="H156" s="279">
        <v>1.5</v>
      </c>
      <c r="I156" s="281">
        <v>1.5</v>
      </c>
    </row>
    <row r="157" spans="1:9" ht="38.25">
      <c r="A157" s="33">
        <v>142</v>
      </c>
      <c r="B157" s="17" t="s">
        <v>282</v>
      </c>
      <c r="C157" s="19">
        <v>807</v>
      </c>
      <c r="D157" s="26" t="s">
        <v>207</v>
      </c>
      <c r="E157" s="160"/>
      <c r="F157" s="15"/>
      <c r="G157" s="279">
        <f>G162+G158</f>
        <v>110.708</v>
      </c>
      <c r="H157" s="279">
        <f>H162+H158</f>
        <v>117.7</v>
      </c>
      <c r="I157" s="279">
        <f>I162+I158</f>
        <v>121</v>
      </c>
    </row>
    <row r="158" spans="1:9" ht="51">
      <c r="A158" s="33">
        <v>143</v>
      </c>
      <c r="B158" s="17" t="s">
        <v>277</v>
      </c>
      <c r="C158" s="19">
        <v>807</v>
      </c>
      <c r="D158" s="26" t="s">
        <v>207</v>
      </c>
      <c r="E158" s="154" t="s">
        <v>63</v>
      </c>
      <c r="F158" s="15"/>
      <c r="G158" s="279">
        <f>G159</f>
        <v>68.658</v>
      </c>
      <c r="H158" s="279">
        <f>H159</f>
        <v>68.658</v>
      </c>
      <c r="I158" s="279">
        <f>I159</f>
        <v>68.658</v>
      </c>
    </row>
    <row r="159" spans="1:9" ht="25.5">
      <c r="A159" s="33">
        <v>144</v>
      </c>
      <c r="B159" s="17" t="s">
        <v>68</v>
      </c>
      <c r="C159" s="19">
        <v>807</v>
      </c>
      <c r="D159" s="26" t="s">
        <v>207</v>
      </c>
      <c r="E159" s="154" t="s">
        <v>60</v>
      </c>
      <c r="F159" s="15"/>
      <c r="G159" s="279">
        <f>G160</f>
        <v>68.658</v>
      </c>
      <c r="H159" s="279">
        <f>H160</f>
        <v>68.658</v>
      </c>
      <c r="I159" s="279">
        <f>I160</f>
        <v>68.658</v>
      </c>
    </row>
    <row r="160" spans="1:9" ht="12.75">
      <c r="A160" s="33">
        <v>145</v>
      </c>
      <c r="B160" s="17" t="s">
        <v>78</v>
      </c>
      <c r="C160" s="19">
        <v>807</v>
      </c>
      <c r="D160" s="26" t="s">
        <v>207</v>
      </c>
      <c r="E160" s="154" t="s">
        <v>60</v>
      </c>
      <c r="F160" s="15" t="s">
        <v>148</v>
      </c>
      <c r="G160" s="279">
        <f>G161</f>
        <v>68.658</v>
      </c>
      <c r="H160" s="279">
        <f>H161</f>
        <v>68.658</v>
      </c>
      <c r="I160" s="279">
        <f>I161</f>
        <v>68.658</v>
      </c>
    </row>
    <row r="161" spans="1:9" ht="12.75">
      <c r="A161" s="33">
        <v>146</v>
      </c>
      <c r="B161" s="17" t="s">
        <v>79</v>
      </c>
      <c r="C161" s="19">
        <v>807</v>
      </c>
      <c r="D161" s="26" t="s">
        <v>207</v>
      </c>
      <c r="E161" s="154" t="s">
        <v>60</v>
      </c>
      <c r="F161" s="15" t="s">
        <v>149</v>
      </c>
      <c r="G161" s="279">
        <v>68.658</v>
      </c>
      <c r="H161" s="279">
        <v>68.658</v>
      </c>
      <c r="I161" s="279">
        <v>68.658</v>
      </c>
    </row>
    <row r="162" spans="1:9" ht="34.5" customHeight="1">
      <c r="A162" s="33">
        <v>147</v>
      </c>
      <c r="B162" s="333" t="s">
        <v>156</v>
      </c>
      <c r="C162" s="19">
        <v>807</v>
      </c>
      <c r="D162" s="26" t="s">
        <v>207</v>
      </c>
      <c r="E162" s="154" t="s">
        <v>64</v>
      </c>
      <c r="F162" s="15"/>
      <c r="G162" s="279">
        <f>G163</f>
        <v>42.05</v>
      </c>
      <c r="H162" s="279">
        <f aca="true" t="shared" si="16" ref="H162:I164">H163</f>
        <v>49.042</v>
      </c>
      <c r="I162" s="279">
        <f t="shared" si="16"/>
        <v>52.342</v>
      </c>
    </row>
    <row r="163" spans="1:9" ht="25.5">
      <c r="A163" s="33">
        <v>148</v>
      </c>
      <c r="B163" s="17" t="s">
        <v>2</v>
      </c>
      <c r="C163" s="19">
        <v>807</v>
      </c>
      <c r="D163" s="26" t="s">
        <v>207</v>
      </c>
      <c r="E163" s="154" t="s">
        <v>57</v>
      </c>
      <c r="F163" s="15"/>
      <c r="G163" s="279">
        <f>G164</f>
        <v>42.05</v>
      </c>
      <c r="H163" s="279">
        <f t="shared" si="16"/>
        <v>49.042</v>
      </c>
      <c r="I163" s="279">
        <f t="shared" si="16"/>
        <v>52.342</v>
      </c>
    </row>
    <row r="164" spans="1:9" ht="12.75">
      <c r="A164" s="33">
        <v>149</v>
      </c>
      <c r="B164" s="17" t="s">
        <v>78</v>
      </c>
      <c r="C164" s="19">
        <v>807</v>
      </c>
      <c r="D164" s="26" t="s">
        <v>207</v>
      </c>
      <c r="E164" s="154" t="s">
        <v>57</v>
      </c>
      <c r="F164" s="15" t="s">
        <v>148</v>
      </c>
      <c r="G164" s="279">
        <f>G165</f>
        <v>42.05</v>
      </c>
      <c r="H164" s="279">
        <f t="shared" si="16"/>
        <v>49.042</v>
      </c>
      <c r="I164" s="279">
        <f t="shared" si="16"/>
        <v>52.342</v>
      </c>
    </row>
    <row r="165" spans="1:9" ht="12.75">
      <c r="A165" s="33">
        <v>150</v>
      </c>
      <c r="B165" s="17" t="s">
        <v>79</v>
      </c>
      <c r="C165" s="19">
        <v>807</v>
      </c>
      <c r="D165" s="26" t="s">
        <v>207</v>
      </c>
      <c r="E165" s="154" t="s">
        <v>57</v>
      </c>
      <c r="F165" s="15" t="s">
        <v>149</v>
      </c>
      <c r="G165" s="279">
        <v>42.05</v>
      </c>
      <c r="H165" s="279">
        <v>49.042</v>
      </c>
      <c r="I165" s="282">
        <v>52.342</v>
      </c>
    </row>
    <row r="166" spans="1:9" ht="29.25" customHeight="1">
      <c r="A166" s="33">
        <v>151</v>
      </c>
      <c r="B166" s="18" t="s">
        <v>62</v>
      </c>
      <c r="C166" s="19">
        <v>807</v>
      </c>
      <c r="D166" s="201" t="s">
        <v>194</v>
      </c>
      <c r="E166" s="154"/>
      <c r="F166" s="15"/>
      <c r="G166" s="279">
        <f>G167</f>
        <v>19</v>
      </c>
      <c r="H166" s="279">
        <f aca="true" t="shared" si="17" ref="H166:I168">H167</f>
        <v>0</v>
      </c>
      <c r="I166" s="279">
        <f t="shared" si="17"/>
        <v>0</v>
      </c>
    </row>
    <row r="167" spans="1:9" ht="12.75">
      <c r="A167" s="33">
        <v>152</v>
      </c>
      <c r="B167" s="17" t="s">
        <v>223</v>
      </c>
      <c r="C167" s="19">
        <v>807</v>
      </c>
      <c r="D167" s="201" t="s">
        <v>202</v>
      </c>
      <c r="E167" s="153"/>
      <c r="F167" s="12"/>
      <c r="G167" s="279">
        <f>G168</f>
        <v>19</v>
      </c>
      <c r="H167" s="279">
        <f t="shared" si="17"/>
        <v>0</v>
      </c>
      <c r="I167" s="279">
        <f t="shared" si="17"/>
        <v>0</v>
      </c>
    </row>
    <row r="168" spans="1:9" s="31" customFormat="1" ht="30" customHeight="1">
      <c r="A168" s="33">
        <v>153</v>
      </c>
      <c r="B168" s="207" t="s">
        <v>234</v>
      </c>
      <c r="C168" s="19">
        <v>807</v>
      </c>
      <c r="D168" s="201" t="s">
        <v>219</v>
      </c>
      <c r="E168" s="153"/>
      <c r="F168" s="12"/>
      <c r="G168" s="279">
        <f>G169</f>
        <v>19</v>
      </c>
      <c r="H168" s="279">
        <f t="shared" si="17"/>
        <v>0</v>
      </c>
      <c r="I168" s="279">
        <f t="shared" si="17"/>
        <v>0</v>
      </c>
    </row>
    <row r="169" spans="1:9" ht="25.5">
      <c r="A169" s="33">
        <v>154</v>
      </c>
      <c r="B169" s="19" t="s">
        <v>158</v>
      </c>
      <c r="C169" s="19">
        <v>807</v>
      </c>
      <c r="D169" s="201" t="s">
        <v>219</v>
      </c>
      <c r="E169" s="153" t="s">
        <v>64</v>
      </c>
      <c r="F169" s="12"/>
      <c r="G169" s="279">
        <v>19</v>
      </c>
      <c r="H169" s="279">
        <v>0</v>
      </c>
      <c r="I169" s="279">
        <v>0</v>
      </c>
    </row>
    <row r="170" spans="1:9" ht="25.5">
      <c r="A170" s="33">
        <v>155</v>
      </c>
      <c r="B170" s="19" t="s">
        <v>157</v>
      </c>
      <c r="C170" s="19">
        <v>807</v>
      </c>
      <c r="D170" s="201" t="s">
        <v>219</v>
      </c>
      <c r="E170" s="153" t="s">
        <v>57</v>
      </c>
      <c r="F170" s="12"/>
      <c r="G170" s="279">
        <f>G169</f>
        <v>19</v>
      </c>
      <c r="H170" s="279">
        <v>0</v>
      </c>
      <c r="I170" s="279">
        <v>0</v>
      </c>
    </row>
    <row r="171" spans="1:9" ht="12.75">
      <c r="A171" s="33">
        <v>156</v>
      </c>
      <c r="B171" s="18" t="s">
        <v>54</v>
      </c>
      <c r="C171" s="19">
        <v>807</v>
      </c>
      <c r="D171" s="201" t="s">
        <v>219</v>
      </c>
      <c r="E171" s="153" t="s">
        <v>57</v>
      </c>
      <c r="F171" s="12" t="s">
        <v>136</v>
      </c>
      <c r="G171" s="279">
        <f>G170</f>
        <v>19</v>
      </c>
      <c r="H171" s="279">
        <v>0</v>
      </c>
      <c r="I171" s="279">
        <v>0</v>
      </c>
    </row>
    <row r="172" spans="1:9" ht="25.5">
      <c r="A172" s="33">
        <v>157</v>
      </c>
      <c r="B172" s="19" t="s">
        <v>36</v>
      </c>
      <c r="C172" s="19">
        <v>807</v>
      </c>
      <c r="D172" s="201" t="s">
        <v>219</v>
      </c>
      <c r="E172" s="153" t="s">
        <v>57</v>
      </c>
      <c r="F172" s="12" t="s">
        <v>137</v>
      </c>
      <c r="G172" s="279">
        <f>G171</f>
        <v>19</v>
      </c>
      <c r="H172" s="279">
        <v>0</v>
      </c>
      <c r="I172" s="279">
        <v>0</v>
      </c>
    </row>
    <row r="173" spans="1:9" ht="29.25" customHeight="1">
      <c r="A173" s="33">
        <v>158</v>
      </c>
      <c r="B173" s="18" t="s">
        <v>62</v>
      </c>
      <c r="C173" s="19">
        <v>807</v>
      </c>
      <c r="D173" s="201" t="s">
        <v>194</v>
      </c>
      <c r="E173" s="154"/>
      <c r="F173" s="15"/>
      <c r="G173" s="279">
        <f>G174</f>
        <v>18.3</v>
      </c>
      <c r="H173" s="279">
        <f aca="true" t="shared" si="18" ref="H173:I175">H174</f>
        <v>0</v>
      </c>
      <c r="I173" s="279">
        <f t="shared" si="18"/>
        <v>0</v>
      </c>
    </row>
    <row r="174" spans="1:9" ht="12.75">
      <c r="A174" s="33">
        <v>159</v>
      </c>
      <c r="B174" s="17" t="s">
        <v>223</v>
      </c>
      <c r="C174" s="19">
        <v>807</v>
      </c>
      <c r="D174" s="201" t="s">
        <v>202</v>
      </c>
      <c r="E174" s="153"/>
      <c r="F174" s="12"/>
      <c r="G174" s="279">
        <f>G175</f>
        <v>18.3</v>
      </c>
      <c r="H174" s="279">
        <f t="shared" si="18"/>
        <v>0</v>
      </c>
      <c r="I174" s="279">
        <f t="shared" si="18"/>
        <v>0</v>
      </c>
    </row>
    <row r="175" spans="1:9" s="31" customFormat="1" ht="30" customHeight="1">
      <c r="A175" s="33">
        <v>160</v>
      </c>
      <c r="B175" s="207" t="s">
        <v>450</v>
      </c>
      <c r="C175" s="19">
        <v>807</v>
      </c>
      <c r="D175" s="201" t="s">
        <v>435</v>
      </c>
      <c r="E175" s="153"/>
      <c r="F175" s="12"/>
      <c r="G175" s="279">
        <f>G176</f>
        <v>18.3</v>
      </c>
      <c r="H175" s="279">
        <f t="shared" si="18"/>
        <v>0</v>
      </c>
      <c r="I175" s="279">
        <f t="shared" si="18"/>
        <v>0</v>
      </c>
    </row>
    <row r="176" spans="1:9" ht="25.5">
      <c r="A176" s="33">
        <v>161</v>
      </c>
      <c r="B176" s="19" t="s">
        <v>158</v>
      </c>
      <c r="C176" s="19">
        <v>807</v>
      </c>
      <c r="D176" s="201" t="s">
        <v>435</v>
      </c>
      <c r="E176" s="153" t="s">
        <v>64</v>
      </c>
      <c r="F176" s="12"/>
      <c r="G176" s="279">
        <v>18.3</v>
      </c>
      <c r="H176" s="279">
        <v>0</v>
      </c>
      <c r="I176" s="279">
        <v>0</v>
      </c>
    </row>
    <row r="177" spans="1:9" ht="25.5">
      <c r="A177" s="33">
        <v>162</v>
      </c>
      <c r="B177" s="19" t="s">
        <v>157</v>
      </c>
      <c r="C177" s="19">
        <v>807</v>
      </c>
      <c r="D177" s="201" t="s">
        <v>435</v>
      </c>
      <c r="E177" s="153" t="s">
        <v>57</v>
      </c>
      <c r="F177" s="12"/>
      <c r="G177" s="279">
        <f>G176</f>
        <v>18.3</v>
      </c>
      <c r="H177" s="279">
        <v>0</v>
      </c>
      <c r="I177" s="279">
        <v>0</v>
      </c>
    </row>
    <row r="178" spans="1:9" ht="12.75">
      <c r="A178" s="33">
        <v>163</v>
      </c>
      <c r="B178" s="18" t="s">
        <v>423</v>
      </c>
      <c r="C178" s="19">
        <v>807</v>
      </c>
      <c r="D178" s="201" t="s">
        <v>435</v>
      </c>
      <c r="E178" s="153" t="s">
        <v>57</v>
      </c>
      <c r="F178" s="12" t="s">
        <v>424</v>
      </c>
      <c r="G178" s="279">
        <f>G177</f>
        <v>18.3</v>
      </c>
      <c r="H178" s="279">
        <v>0</v>
      </c>
      <c r="I178" s="279">
        <v>0</v>
      </c>
    </row>
    <row r="179" spans="1:9" ht="12.75">
      <c r="A179" s="33">
        <v>164</v>
      </c>
      <c r="B179" s="19" t="s">
        <v>425</v>
      </c>
      <c r="C179" s="19">
        <v>807</v>
      </c>
      <c r="D179" s="201" t="s">
        <v>435</v>
      </c>
      <c r="E179" s="153" t="s">
        <v>57</v>
      </c>
      <c r="F179" s="12" t="s">
        <v>426</v>
      </c>
      <c r="G179" s="279">
        <f>G178</f>
        <v>18.3</v>
      </c>
      <c r="H179" s="279">
        <v>0</v>
      </c>
      <c r="I179" s="279">
        <v>0</v>
      </c>
    </row>
    <row r="180" spans="1:9" ht="29.25" customHeight="1">
      <c r="A180" s="33">
        <v>165</v>
      </c>
      <c r="B180" s="18" t="s">
        <v>62</v>
      </c>
      <c r="C180" s="19">
        <v>807</v>
      </c>
      <c r="D180" s="201" t="s">
        <v>194</v>
      </c>
      <c r="E180" s="154"/>
      <c r="F180" s="15"/>
      <c r="G180" s="279">
        <f aca="true" t="shared" si="19" ref="G180:I182">G181</f>
        <v>12.808</v>
      </c>
      <c r="H180" s="279">
        <f t="shared" si="19"/>
        <v>0</v>
      </c>
      <c r="I180" s="279">
        <f t="shared" si="19"/>
        <v>0</v>
      </c>
    </row>
    <row r="181" spans="1:9" ht="12.75">
      <c r="A181" s="33">
        <v>166</v>
      </c>
      <c r="B181" s="17" t="s">
        <v>223</v>
      </c>
      <c r="C181" s="19">
        <v>807</v>
      </c>
      <c r="D181" s="201" t="s">
        <v>202</v>
      </c>
      <c r="E181" s="153"/>
      <c r="F181" s="12"/>
      <c r="G181" s="279">
        <f t="shared" si="19"/>
        <v>12.808</v>
      </c>
      <c r="H181" s="279">
        <f t="shared" si="19"/>
        <v>0</v>
      </c>
      <c r="I181" s="279">
        <f t="shared" si="19"/>
        <v>0</v>
      </c>
    </row>
    <row r="182" spans="1:9" s="31" customFormat="1" ht="30" customHeight="1">
      <c r="A182" s="33">
        <v>167</v>
      </c>
      <c r="B182" s="207" t="s">
        <v>451</v>
      </c>
      <c r="C182" s="19">
        <v>807</v>
      </c>
      <c r="D182" s="201" t="s">
        <v>430</v>
      </c>
      <c r="E182" s="153"/>
      <c r="F182" s="12"/>
      <c r="G182" s="279">
        <f t="shared" si="19"/>
        <v>12.808</v>
      </c>
      <c r="H182" s="279">
        <f t="shared" si="19"/>
        <v>0</v>
      </c>
      <c r="I182" s="279">
        <f t="shared" si="19"/>
        <v>0</v>
      </c>
    </row>
    <row r="183" spans="1:9" ht="25.5">
      <c r="A183" s="33">
        <v>168</v>
      </c>
      <c r="B183" s="19" t="s">
        <v>158</v>
      </c>
      <c r="C183" s="19">
        <v>807</v>
      </c>
      <c r="D183" s="201" t="s">
        <v>430</v>
      </c>
      <c r="E183" s="153" t="s">
        <v>64</v>
      </c>
      <c r="F183" s="12"/>
      <c r="G183" s="279">
        <v>12.808</v>
      </c>
      <c r="H183" s="279">
        <v>0</v>
      </c>
      <c r="I183" s="279">
        <v>0</v>
      </c>
    </row>
    <row r="184" spans="1:9" ht="25.5">
      <c r="A184" s="33">
        <v>169</v>
      </c>
      <c r="B184" s="19" t="s">
        <v>157</v>
      </c>
      <c r="C184" s="19">
        <v>807</v>
      </c>
      <c r="D184" s="201" t="s">
        <v>430</v>
      </c>
      <c r="E184" s="153" t="s">
        <v>57</v>
      </c>
      <c r="F184" s="12"/>
      <c r="G184" s="279">
        <f>G183</f>
        <v>12.808</v>
      </c>
      <c r="H184" s="279">
        <f>H183</f>
        <v>0</v>
      </c>
      <c r="I184" s="279">
        <f>I183</f>
        <v>0</v>
      </c>
    </row>
    <row r="185" spans="1:9" ht="12.75">
      <c r="A185" s="33">
        <v>170</v>
      </c>
      <c r="B185" s="18" t="s">
        <v>54</v>
      </c>
      <c r="C185" s="19">
        <v>807</v>
      </c>
      <c r="D185" s="201" t="s">
        <v>430</v>
      </c>
      <c r="E185" s="153" t="s">
        <v>57</v>
      </c>
      <c r="F185" s="12" t="s">
        <v>136</v>
      </c>
      <c r="G185" s="279">
        <v>12.808</v>
      </c>
      <c r="H185" s="279">
        <v>0</v>
      </c>
      <c r="I185" s="279">
        <v>0</v>
      </c>
    </row>
    <row r="186" spans="1:9" ht="25.5">
      <c r="A186" s="33">
        <v>171</v>
      </c>
      <c r="B186" s="19" t="s">
        <v>36</v>
      </c>
      <c r="C186" s="19">
        <v>807</v>
      </c>
      <c r="D186" s="201" t="s">
        <v>430</v>
      </c>
      <c r="E186" s="153" t="s">
        <v>57</v>
      </c>
      <c r="F186" s="12" t="s">
        <v>137</v>
      </c>
      <c r="G186" s="279">
        <f>G185</f>
        <v>12.808</v>
      </c>
      <c r="H186" s="279">
        <v>0</v>
      </c>
      <c r="I186" s="279">
        <v>0</v>
      </c>
    </row>
    <row r="187" spans="1:9" ht="29.25" customHeight="1">
      <c r="A187" s="33">
        <v>172</v>
      </c>
      <c r="B187" s="18" t="s">
        <v>62</v>
      </c>
      <c r="C187" s="19">
        <v>807</v>
      </c>
      <c r="D187" s="201" t="s">
        <v>194</v>
      </c>
      <c r="E187" s="154"/>
      <c r="F187" s="15"/>
      <c r="G187" s="279">
        <f>G188</f>
        <v>7.388</v>
      </c>
      <c r="H187" s="279">
        <f aca="true" t="shared" si="20" ref="H187:I189">H188</f>
        <v>0</v>
      </c>
      <c r="I187" s="279">
        <f t="shared" si="20"/>
        <v>0</v>
      </c>
    </row>
    <row r="188" spans="1:9" ht="12.75">
      <c r="A188" s="33">
        <v>173</v>
      </c>
      <c r="B188" s="17" t="s">
        <v>223</v>
      </c>
      <c r="C188" s="19">
        <v>807</v>
      </c>
      <c r="D188" s="201" t="s">
        <v>202</v>
      </c>
      <c r="E188" s="153"/>
      <c r="F188" s="12"/>
      <c r="G188" s="279">
        <f>G189</f>
        <v>7.388</v>
      </c>
      <c r="H188" s="279">
        <f t="shared" si="20"/>
        <v>0</v>
      </c>
      <c r="I188" s="279">
        <f t="shared" si="20"/>
        <v>0</v>
      </c>
    </row>
    <row r="189" spans="1:9" s="31" customFormat="1" ht="30" customHeight="1">
      <c r="A189" s="33">
        <v>174</v>
      </c>
      <c r="B189" s="207" t="s">
        <v>452</v>
      </c>
      <c r="C189" s="19">
        <v>807</v>
      </c>
      <c r="D189" s="201" t="s">
        <v>219</v>
      </c>
      <c r="E189" s="153"/>
      <c r="F189" s="12"/>
      <c r="G189" s="279">
        <f>G190</f>
        <v>7.388</v>
      </c>
      <c r="H189" s="279">
        <f t="shared" si="20"/>
        <v>0</v>
      </c>
      <c r="I189" s="279">
        <f t="shared" si="20"/>
        <v>0</v>
      </c>
    </row>
    <row r="190" spans="1:9" ht="25.5">
      <c r="A190" s="33">
        <v>175</v>
      </c>
      <c r="B190" s="19" t="s">
        <v>158</v>
      </c>
      <c r="C190" s="19">
        <v>807</v>
      </c>
      <c r="D190" s="201" t="s">
        <v>219</v>
      </c>
      <c r="E190" s="153" t="s">
        <v>64</v>
      </c>
      <c r="F190" s="12"/>
      <c r="G190" s="279">
        <v>7.388</v>
      </c>
      <c r="H190" s="279">
        <v>0</v>
      </c>
      <c r="I190" s="279">
        <v>0</v>
      </c>
    </row>
    <row r="191" spans="1:9" ht="25.5">
      <c r="A191" s="33">
        <v>176</v>
      </c>
      <c r="B191" s="19" t="s">
        <v>157</v>
      </c>
      <c r="C191" s="19">
        <v>807</v>
      </c>
      <c r="D191" s="201" t="s">
        <v>219</v>
      </c>
      <c r="E191" s="153" t="s">
        <v>57</v>
      </c>
      <c r="F191" s="12"/>
      <c r="G191" s="279">
        <f>G190</f>
        <v>7.388</v>
      </c>
      <c r="H191" s="279">
        <v>0</v>
      </c>
      <c r="I191" s="279">
        <v>0</v>
      </c>
    </row>
    <row r="192" spans="1:9" ht="12.75">
      <c r="A192" s="33">
        <v>177</v>
      </c>
      <c r="B192" s="18" t="s">
        <v>54</v>
      </c>
      <c r="C192" s="19">
        <v>807</v>
      </c>
      <c r="D192" s="201" t="s">
        <v>219</v>
      </c>
      <c r="E192" s="153" t="s">
        <v>57</v>
      </c>
      <c r="F192" s="12" t="s">
        <v>136</v>
      </c>
      <c r="G192" s="279">
        <f>G191</f>
        <v>7.388</v>
      </c>
      <c r="H192" s="279">
        <v>0</v>
      </c>
      <c r="I192" s="279">
        <v>0</v>
      </c>
    </row>
    <row r="193" spans="1:9" ht="25.5">
      <c r="A193" s="33">
        <v>178</v>
      </c>
      <c r="B193" s="19" t="s">
        <v>36</v>
      </c>
      <c r="C193" s="19">
        <v>807</v>
      </c>
      <c r="D193" s="201" t="s">
        <v>219</v>
      </c>
      <c r="E193" s="153" t="s">
        <v>57</v>
      </c>
      <c r="F193" s="12" t="s">
        <v>137</v>
      </c>
      <c r="G193" s="279">
        <f>G192</f>
        <v>7.388</v>
      </c>
      <c r="H193" s="279">
        <v>0</v>
      </c>
      <c r="I193" s="279">
        <v>0</v>
      </c>
    </row>
    <row r="194" spans="1:9" ht="29.25" customHeight="1">
      <c r="A194" s="33">
        <v>179</v>
      </c>
      <c r="B194" s="18" t="s">
        <v>62</v>
      </c>
      <c r="C194" s="19">
        <v>807</v>
      </c>
      <c r="D194" s="201" t="s">
        <v>194</v>
      </c>
      <c r="E194" s="154"/>
      <c r="F194" s="15"/>
      <c r="G194" s="279">
        <f>G195</f>
        <v>37.61232</v>
      </c>
      <c r="H194" s="279">
        <f aca="true" t="shared" si="21" ref="H194:I196">H195</f>
        <v>0</v>
      </c>
      <c r="I194" s="279">
        <f t="shared" si="21"/>
        <v>0</v>
      </c>
    </row>
    <row r="195" spans="1:9" ht="12.75">
      <c r="A195" s="33">
        <v>180</v>
      </c>
      <c r="B195" s="17" t="s">
        <v>223</v>
      </c>
      <c r="C195" s="19">
        <v>807</v>
      </c>
      <c r="D195" s="201" t="s">
        <v>202</v>
      </c>
      <c r="E195" s="153"/>
      <c r="F195" s="12"/>
      <c r="G195" s="279">
        <f>G196</f>
        <v>37.61232</v>
      </c>
      <c r="H195" s="279">
        <f t="shared" si="21"/>
        <v>0</v>
      </c>
      <c r="I195" s="279">
        <f t="shared" si="21"/>
        <v>0</v>
      </c>
    </row>
    <row r="196" spans="1:9" s="31" customFormat="1" ht="56.25" customHeight="1">
      <c r="A196" s="33">
        <v>181</v>
      </c>
      <c r="B196" s="207" t="s">
        <v>433</v>
      </c>
      <c r="C196" s="19">
        <v>807</v>
      </c>
      <c r="D196" s="201" t="s">
        <v>434</v>
      </c>
      <c r="E196" s="153"/>
      <c r="F196" s="12"/>
      <c r="G196" s="279">
        <f>G197</f>
        <v>37.61232</v>
      </c>
      <c r="H196" s="279">
        <f t="shared" si="21"/>
        <v>0</v>
      </c>
      <c r="I196" s="279">
        <f t="shared" si="21"/>
        <v>0</v>
      </c>
    </row>
    <row r="197" spans="1:9" ht="25.5">
      <c r="A197" s="33">
        <v>182</v>
      </c>
      <c r="B197" s="19" t="s">
        <v>158</v>
      </c>
      <c r="C197" s="19">
        <v>807</v>
      </c>
      <c r="D197" s="201" t="s">
        <v>434</v>
      </c>
      <c r="E197" s="153" t="s">
        <v>74</v>
      </c>
      <c r="F197" s="12"/>
      <c r="G197" s="279">
        <f>G198</f>
        <v>37.61232</v>
      </c>
      <c r="H197" s="279">
        <v>0</v>
      </c>
      <c r="I197" s="279">
        <v>0</v>
      </c>
    </row>
    <row r="198" spans="1:9" ht="25.5">
      <c r="A198" s="33">
        <v>183</v>
      </c>
      <c r="B198" s="19" t="s">
        <v>157</v>
      </c>
      <c r="C198" s="19">
        <v>807</v>
      </c>
      <c r="D198" s="201" t="s">
        <v>434</v>
      </c>
      <c r="E198" s="153" t="s">
        <v>58</v>
      </c>
      <c r="F198" s="12"/>
      <c r="G198" s="279">
        <f>G199</f>
        <v>37.61232</v>
      </c>
      <c r="H198" s="279">
        <v>0</v>
      </c>
      <c r="I198" s="279">
        <v>0</v>
      </c>
    </row>
    <row r="199" spans="1:9" ht="12.75">
      <c r="A199" s="33">
        <v>184</v>
      </c>
      <c r="B199" s="18" t="s">
        <v>53</v>
      </c>
      <c r="C199" s="19">
        <v>807</v>
      </c>
      <c r="D199" s="201" t="s">
        <v>434</v>
      </c>
      <c r="E199" s="153" t="s">
        <v>58</v>
      </c>
      <c r="F199" s="12" t="s">
        <v>140</v>
      </c>
      <c r="G199" s="279">
        <v>37.61232</v>
      </c>
      <c r="H199" s="279">
        <v>0</v>
      </c>
      <c r="I199" s="279">
        <v>0</v>
      </c>
    </row>
    <row r="200" spans="1:9" ht="12.75">
      <c r="A200" s="33">
        <v>185</v>
      </c>
      <c r="B200" s="19" t="s">
        <v>55</v>
      </c>
      <c r="C200" s="19">
        <v>807</v>
      </c>
      <c r="D200" s="201" t="s">
        <v>434</v>
      </c>
      <c r="E200" s="153" t="s">
        <v>58</v>
      </c>
      <c r="F200" s="12" t="s">
        <v>141</v>
      </c>
      <c r="G200" s="279">
        <f>G199</f>
        <v>37.61232</v>
      </c>
      <c r="H200" s="279">
        <v>0</v>
      </c>
      <c r="I200" s="279">
        <v>0</v>
      </c>
    </row>
    <row r="201" spans="1:9" ht="29.25" customHeight="1">
      <c r="A201" s="33">
        <v>186</v>
      </c>
      <c r="B201" s="18" t="s">
        <v>62</v>
      </c>
      <c r="C201" s="19">
        <v>807</v>
      </c>
      <c r="D201" s="201" t="s">
        <v>194</v>
      </c>
      <c r="E201" s="154"/>
      <c r="F201" s="15"/>
      <c r="G201" s="279">
        <f>G202</f>
        <v>35</v>
      </c>
      <c r="H201" s="279">
        <f aca="true" t="shared" si="22" ref="H201:I204">H202</f>
        <v>0</v>
      </c>
      <c r="I201" s="279">
        <f t="shared" si="22"/>
        <v>0</v>
      </c>
    </row>
    <row r="202" spans="1:9" ht="12.75">
      <c r="A202" s="33">
        <v>187</v>
      </c>
      <c r="B202" s="17" t="s">
        <v>223</v>
      </c>
      <c r="C202" s="19">
        <v>807</v>
      </c>
      <c r="D202" s="201" t="s">
        <v>202</v>
      </c>
      <c r="E202" s="153"/>
      <c r="F202" s="12"/>
      <c r="G202" s="279">
        <f>G203</f>
        <v>35</v>
      </c>
      <c r="H202" s="279">
        <f t="shared" si="22"/>
        <v>0</v>
      </c>
      <c r="I202" s="279">
        <f t="shared" si="22"/>
        <v>0</v>
      </c>
    </row>
    <row r="203" spans="1:9" s="31" customFormat="1" ht="56.25" customHeight="1">
      <c r="A203" s="33">
        <v>188</v>
      </c>
      <c r="B203" s="13" t="s">
        <v>332</v>
      </c>
      <c r="C203" s="19">
        <v>807</v>
      </c>
      <c r="D203" s="201" t="s">
        <v>466</v>
      </c>
      <c r="E203" s="153"/>
      <c r="F203" s="12"/>
      <c r="G203" s="279">
        <f>G204</f>
        <v>35</v>
      </c>
      <c r="H203" s="279">
        <f t="shared" si="22"/>
        <v>0</v>
      </c>
      <c r="I203" s="279">
        <f t="shared" si="22"/>
        <v>0</v>
      </c>
    </row>
    <row r="204" spans="1:9" ht="12.75">
      <c r="A204" s="33">
        <v>189</v>
      </c>
      <c r="B204" s="18" t="s">
        <v>51</v>
      </c>
      <c r="C204" s="19">
        <v>807</v>
      </c>
      <c r="D204" s="201" t="s">
        <v>466</v>
      </c>
      <c r="E204" s="153" t="s">
        <v>75</v>
      </c>
      <c r="F204" s="12" t="s">
        <v>132</v>
      </c>
      <c r="G204" s="279">
        <f>G205</f>
        <v>35</v>
      </c>
      <c r="H204" s="279">
        <f t="shared" si="22"/>
        <v>0</v>
      </c>
      <c r="I204" s="279">
        <f t="shared" si="22"/>
        <v>0</v>
      </c>
    </row>
    <row r="205" spans="1:9" ht="12.75">
      <c r="A205" s="33">
        <v>190</v>
      </c>
      <c r="B205" s="18" t="s">
        <v>56</v>
      </c>
      <c r="C205" s="19">
        <v>807</v>
      </c>
      <c r="D205" s="201" t="s">
        <v>466</v>
      </c>
      <c r="E205" s="153" t="s">
        <v>467</v>
      </c>
      <c r="F205" s="12" t="s">
        <v>133</v>
      </c>
      <c r="G205" s="279">
        <v>35</v>
      </c>
      <c r="H205" s="279">
        <v>0</v>
      </c>
      <c r="I205" s="279">
        <v>0</v>
      </c>
    </row>
    <row r="206" spans="1:9" ht="29.25" customHeight="1">
      <c r="A206" s="33">
        <v>191</v>
      </c>
      <c r="B206" s="18" t="s">
        <v>62</v>
      </c>
      <c r="C206" s="19">
        <v>807</v>
      </c>
      <c r="D206" s="201" t="s">
        <v>194</v>
      </c>
      <c r="E206" s="154"/>
      <c r="F206" s="15"/>
      <c r="G206" s="279">
        <f>G207</f>
        <v>1725.24</v>
      </c>
      <c r="H206" s="279">
        <f aca="true" t="shared" si="23" ref="H206:I209">H207</f>
        <v>1334.498</v>
      </c>
      <c r="I206" s="279">
        <f t="shared" si="23"/>
        <v>1334.498</v>
      </c>
    </row>
    <row r="207" spans="1:9" ht="12.75">
      <c r="A207" s="33">
        <v>192</v>
      </c>
      <c r="B207" s="17" t="s">
        <v>223</v>
      </c>
      <c r="C207" s="19">
        <v>807</v>
      </c>
      <c r="D207" s="201" t="s">
        <v>333</v>
      </c>
      <c r="E207" s="153"/>
      <c r="F207" s="12"/>
      <c r="G207" s="279">
        <f>G208</f>
        <v>1725.24</v>
      </c>
      <c r="H207" s="279">
        <f t="shared" si="23"/>
        <v>1334.498</v>
      </c>
      <c r="I207" s="279">
        <f t="shared" si="23"/>
        <v>1334.498</v>
      </c>
    </row>
    <row r="208" spans="1:9" s="31" customFormat="1" ht="56.25" customHeight="1">
      <c r="A208" s="33">
        <v>193</v>
      </c>
      <c r="B208" s="13" t="s">
        <v>332</v>
      </c>
      <c r="C208" s="19">
        <v>807</v>
      </c>
      <c r="D208" s="201" t="s">
        <v>334</v>
      </c>
      <c r="E208" s="153"/>
      <c r="F208" s="12"/>
      <c r="G208" s="279">
        <f>G209</f>
        <v>1725.24</v>
      </c>
      <c r="H208" s="279">
        <f t="shared" si="23"/>
        <v>1334.498</v>
      </c>
      <c r="I208" s="279">
        <f t="shared" si="23"/>
        <v>1334.498</v>
      </c>
    </row>
    <row r="209" spans="1:9" ht="12.75">
      <c r="A209" s="33">
        <v>194</v>
      </c>
      <c r="B209" s="18" t="s">
        <v>51</v>
      </c>
      <c r="C209" s="19">
        <v>807</v>
      </c>
      <c r="D209" s="201" t="s">
        <v>334</v>
      </c>
      <c r="E209" s="153" t="s">
        <v>74</v>
      </c>
      <c r="F209" s="12" t="s">
        <v>132</v>
      </c>
      <c r="G209" s="279">
        <f>G210</f>
        <v>1725.24</v>
      </c>
      <c r="H209" s="279">
        <f t="shared" si="23"/>
        <v>1334.498</v>
      </c>
      <c r="I209" s="279">
        <f t="shared" si="23"/>
        <v>1334.498</v>
      </c>
    </row>
    <row r="210" spans="1:9" ht="12.75">
      <c r="A210" s="33">
        <v>195</v>
      </c>
      <c r="B210" s="18" t="s">
        <v>56</v>
      </c>
      <c r="C210" s="19">
        <v>807</v>
      </c>
      <c r="D210" s="201" t="s">
        <v>334</v>
      </c>
      <c r="E210" s="153" t="s">
        <v>58</v>
      </c>
      <c r="F210" s="12" t="s">
        <v>133</v>
      </c>
      <c r="G210" s="279">
        <v>1725.24</v>
      </c>
      <c r="H210" s="279">
        <v>1334.498</v>
      </c>
      <c r="I210" s="279">
        <v>1334.498</v>
      </c>
    </row>
    <row r="211" spans="1:9" ht="24.75" customHeight="1">
      <c r="A211" s="33">
        <v>196</v>
      </c>
      <c r="B211" s="18" t="s">
        <v>62</v>
      </c>
      <c r="C211" s="19">
        <v>807</v>
      </c>
      <c r="D211" s="201" t="s">
        <v>194</v>
      </c>
      <c r="E211" s="154"/>
      <c r="F211" s="15"/>
      <c r="G211" s="279">
        <f>G212</f>
        <v>20</v>
      </c>
      <c r="H211" s="279">
        <f aca="true" t="shared" si="24" ref="H211:I213">H212</f>
        <v>0</v>
      </c>
      <c r="I211" s="279">
        <f t="shared" si="24"/>
        <v>0</v>
      </c>
    </row>
    <row r="212" spans="1:9" ht="12.75">
      <c r="A212" s="33">
        <v>197</v>
      </c>
      <c r="B212" s="17" t="s">
        <v>223</v>
      </c>
      <c r="C212" s="19">
        <v>807</v>
      </c>
      <c r="D212" s="201" t="s">
        <v>403</v>
      </c>
      <c r="E212" s="153"/>
      <c r="F212" s="12"/>
      <c r="G212" s="279">
        <f>G213</f>
        <v>20</v>
      </c>
      <c r="H212" s="279">
        <f t="shared" si="24"/>
        <v>0</v>
      </c>
      <c r="I212" s="279">
        <f t="shared" si="24"/>
        <v>0</v>
      </c>
    </row>
    <row r="213" spans="1:9" s="31" customFormat="1" ht="30" customHeight="1">
      <c r="A213" s="33">
        <v>198</v>
      </c>
      <c r="B213" s="207" t="s">
        <v>404</v>
      </c>
      <c r="C213" s="19">
        <v>807</v>
      </c>
      <c r="D213" s="201" t="s">
        <v>405</v>
      </c>
      <c r="E213" s="153"/>
      <c r="F213" s="12"/>
      <c r="G213" s="279">
        <f>G214</f>
        <v>20</v>
      </c>
      <c r="H213" s="279">
        <f t="shared" si="24"/>
        <v>0</v>
      </c>
      <c r="I213" s="279">
        <f t="shared" si="24"/>
        <v>0</v>
      </c>
    </row>
    <row r="214" spans="1:9" ht="25.5">
      <c r="A214" s="33">
        <v>199</v>
      </c>
      <c r="B214" s="19" t="s">
        <v>158</v>
      </c>
      <c r="C214" s="19">
        <v>807</v>
      </c>
      <c r="D214" s="201" t="s">
        <v>405</v>
      </c>
      <c r="E214" s="153" t="s">
        <v>64</v>
      </c>
      <c r="F214" s="12"/>
      <c r="G214" s="279">
        <f>G215</f>
        <v>20</v>
      </c>
      <c r="H214" s="279">
        <v>0</v>
      </c>
      <c r="I214" s="279">
        <v>0</v>
      </c>
    </row>
    <row r="215" spans="1:9" ht="25.5">
      <c r="A215" s="33">
        <v>200</v>
      </c>
      <c r="B215" s="19" t="s">
        <v>157</v>
      </c>
      <c r="C215" s="19">
        <v>807</v>
      </c>
      <c r="D215" s="201" t="s">
        <v>405</v>
      </c>
      <c r="E215" s="153" t="s">
        <v>57</v>
      </c>
      <c r="F215" s="12"/>
      <c r="G215" s="279">
        <f>G216</f>
        <v>20</v>
      </c>
      <c r="H215" s="279">
        <v>0</v>
      </c>
      <c r="I215" s="279">
        <v>0</v>
      </c>
    </row>
    <row r="216" spans="1:9" ht="12.75">
      <c r="A216" s="33">
        <v>201</v>
      </c>
      <c r="B216" s="18" t="s">
        <v>53</v>
      </c>
      <c r="C216" s="19">
        <v>807</v>
      </c>
      <c r="D216" s="201" t="s">
        <v>405</v>
      </c>
      <c r="E216" s="153" t="s">
        <v>57</v>
      </c>
      <c r="F216" s="12" t="s">
        <v>140</v>
      </c>
      <c r="G216" s="279">
        <v>20</v>
      </c>
      <c r="H216" s="279">
        <v>0</v>
      </c>
      <c r="I216" s="279">
        <v>0</v>
      </c>
    </row>
    <row r="217" spans="1:9" ht="12.75">
      <c r="A217" s="33">
        <v>202</v>
      </c>
      <c r="B217" s="19" t="s">
        <v>55</v>
      </c>
      <c r="C217" s="19">
        <v>807</v>
      </c>
      <c r="D217" s="201" t="s">
        <v>405</v>
      </c>
      <c r="E217" s="153" t="s">
        <v>57</v>
      </c>
      <c r="F217" s="12" t="s">
        <v>141</v>
      </c>
      <c r="G217" s="279">
        <f>G216</f>
        <v>20</v>
      </c>
      <c r="H217" s="279">
        <v>0</v>
      </c>
      <c r="I217" s="279">
        <v>0</v>
      </c>
    </row>
    <row r="218" spans="1:9" ht="12.75">
      <c r="A218" s="33">
        <v>203</v>
      </c>
      <c r="B218" s="25" t="s">
        <v>5</v>
      </c>
      <c r="C218" s="25"/>
      <c r="D218" s="26"/>
      <c r="E218" s="154"/>
      <c r="F218" s="184"/>
      <c r="G218" s="279"/>
      <c r="H218" s="285">
        <v>230.06</v>
      </c>
      <c r="I218" s="285">
        <v>451.168</v>
      </c>
    </row>
    <row r="219" spans="1:9" ht="12.75">
      <c r="A219" s="33"/>
      <c r="B219" s="25" t="s">
        <v>6</v>
      </c>
      <c r="C219" s="25"/>
      <c r="D219" s="26"/>
      <c r="E219" s="154"/>
      <c r="F219" s="26"/>
      <c r="G219" s="278">
        <f>G11+G76+G218</f>
        <v>11405.6122</v>
      </c>
      <c r="H219" s="278">
        <f>H11+H76+H218</f>
        <v>9321.581999999999</v>
      </c>
      <c r="I219" s="278">
        <f>I11+I76+I218</f>
        <v>9145.853000000001</v>
      </c>
    </row>
  </sheetData>
  <sheetProtection/>
  <mergeCells count="4">
    <mergeCell ref="A2:G2"/>
    <mergeCell ref="C3:H3"/>
    <mergeCell ref="A4:H4"/>
    <mergeCell ref="A6:H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5" sqref="A5:D6"/>
    </sheetView>
  </sheetViews>
  <sheetFormatPr defaultColWidth="9.140625" defaultRowHeight="15"/>
  <cols>
    <col min="1" max="1" width="43.57421875" style="236" customWidth="1"/>
    <col min="2" max="2" width="13.8515625" style="236" customWidth="1"/>
    <col min="3" max="3" width="12.421875" style="236" customWidth="1"/>
    <col min="4" max="4" width="12.7109375" style="236" customWidth="1"/>
    <col min="5" max="16384" width="9.140625" style="236" customWidth="1"/>
  </cols>
  <sheetData>
    <row r="1" ht="12.75">
      <c r="C1" s="236" t="s">
        <v>230</v>
      </c>
    </row>
    <row r="2" spans="1:4" ht="12.75">
      <c r="A2" s="389" t="s">
        <v>379</v>
      </c>
      <c r="B2" s="389"/>
      <c r="C2" s="389"/>
      <c r="D2" s="389"/>
    </row>
    <row r="3" spans="2:4" ht="27" customHeight="1">
      <c r="B3" s="390" t="s">
        <v>269</v>
      </c>
      <c r="C3" s="390"/>
      <c r="D3" s="390"/>
    </row>
    <row r="4" ht="12.75">
      <c r="C4" s="236" t="s">
        <v>476</v>
      </c>
    </row>
    <row r="5" spans="1:4" ht="12.75">
      <c r="A5" s="392" t="s">
        <v>398</v>
      </c>
      <c r="B5" s="392"/>
      <c r="C5" s="392"/>
      <c r="D5" s="392"/>
    </row>
    <row r="6" spans="1:4" ht="39.75" customHeight="1">
      <c r="A6" s="392"/>
      <c r="B6" s="392"/>
      <c r="C6" s="392"/>
      <c r="D6" s="392"/>
    </row>
    <row r="9" spans="1:4" ht="12.75">
      <c r="A9" s="237"/>
      <c r="B9" s="211"/>
      <c r="C9" s="391" t="s">
        <v>83</v>
      </c>
      <c r="D9" s="391"/>
    </row>
    <row r="10" spans="1:4" s="229" customFormat="1" ht="30" customHeight="1">
      <c r="A10" s="308" t="s">
        <v>399</v>
      </c>
      <c r="B10" s="232" t="s">
        <v>192</v>
      </c>
      <c r="C10" s="232" t="s">
        <v>243</v>
      </c>
      <c r="D10" s="232" t="s">
        <v>268</v>
      </c>
    </row>
    <row r="11" spans="1:4" s="229" customFormat="1" ht="51" customHeight="1">
      <c r="A11" s="228" t="s">
        <v>400</v>
      </c>
      <c r="B11" s="232">
        <f>132.191+13.575</f>
        <v>145.766</v>
      </c>
      <c r="C11" s="232">
        <f>132.191+13.575</f>
        <v>145.766</v>
      </c>
      <c r="D11" s="232">
        <f>132.191+13.575</f>
        <v>145.766</v>
      </c>
    </row>
    <row r="12" spans="1:4" s="229" customFormat="1" ht="42.75" customHeight="1">
      <c r="A12" s="230" t="s">
        <v>445</v>
      </c>
      <c r="B12" s="231">
        <v>37.61232</v>
      </c>
      <c r="C12" s="329">
        <v>0</v>
      </c>
      <c r="D12" s="329">
        <v>0</v>
      </c>
    </row>
    <row r="13" spans="1:4" s="229" customFormat="1" ht="59.25" customHeight="1">
      <c r="A13" s="230" t="s">
        <v>401</v>
      </c>
      <c r="B13" s="231">
        <v>1725.24</v>
      </c>
      <c r="C13" s="231">
        <v>1334.498</v>
      </c>
      <c r="D13" s="231">
        <v>1334.498</v>
      </c>
    </row>
    <row r="14" spans="1:4" s="229" customFormat="1" ht="35.25" customHeight="1">
      <c r="A14" s="233" t="s">
        <v>6</v>
      </c>
      <c r="B14" s="234">
        <f>B11+B13+B12</f>
        <v>1908.61832</v>
      </c>
      <c r="C14" s="234">
        <f>C11+C13</f>
        <v>1480.2640000000001</v>
      </c>
      <c r="D14" s="234">
        <f>D11+D13</f>
        <v>1480.2640000000001</v>
      </c>
    </row>
    <row r="15" spans="2:4" s="229" customFormat="1" ht="12.75">
      <c r="B15" s="235"/>
      <c r="C15" s="235"/>
      <c r="D15" s="235"/>
    </row>
  </sheetData>
  <sheetProtection/>
  <mergeCells count="4">
    <mergeCell ref="A2:D2"/>
    <mergeCell ref="B3:D3"/>
    <mergeCell ref="C9:D9"/>
    <mergeCell ref="A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A14" sqref="A14"/>
    </sheetView>
  </sheetViews>
  <sheetFormatPr defaultColWidth="9.140625" defaultRowHeight="15"/>
  <cols>
    <col min="1" max="1" width="43.57421875" style="236" customWidth="1"/>
    <col min="2" max="2" width="13.8515625" style="236" customWidth="1"/>
    <col min="3" max="3" width="12.421875" style="236" customWidth="1"/>
    <col min="4" max="4" width="12.7109375" style="236" customWidth="1"/>
    <col min="5" max="16384" width="9.140625" style="236" customWidth="1"/>
  </cols>
  <sheetData>
    <row r="1" ht="12.75">
      <c r="C1" s="236" t="s">
        <v>397</v>
      </c>
    </row>
    <row r="2" spans="1:4" ht="12.75">
      <c r="A2" s="389" t="s">
        <v>379</v>
      </c>
      <c r="B2" s="389"/>
      <c r="C2" s="389"/>
      <c r="D2" s="389"/>
    </row>
    <row r="3" spans="2:4" ht="27" customHeight="1">
      <c r="B3" s="390" t="s">
        <v>269</v>
      </c>
      <c r="C3" s="390"/>
      <c r="D3" s="390"/>
    </row>
    <row r="4" ht="12.75">
      <c r="C4" s="236" t="s">
        <v>476</v>
      </c>
    </row>
    <row r="5" spans="1:4" ht="12.75">
      <c r="A5" s="392" t="s">
        <v>383</v>
      </c>
      <c r="B5" s="392"/>
      <c r="C5" s="392"/>
      <c r="D5" s="392"/>
    </row>
    <row r="6" spans="1:4" ht="106.5" customHeight="1">
      <c r="A6" s="392"/>
      <c r="B6" s="392"/>
      <c r="C6" s="392"/>
      <c r="D6" s="392"/>
    </row>
    <row r="9" spans="1:4" ht="12.75">
      <c r="A9" s="237"/>
      <c r="B9" s="211"/>
      <c r="C9" s="391" t="s">
        <v>83</v>
      </c>
      <c r="D9" s="391"/>
    </row>
    <row r="10" spans="1:4" s="229" customFormat="1" ht="19.5" customHeight="1">
      <c r="A10" s="403" t="s">
        <v>227</v>
      </c>
      <c r="B10" s="406" t="s">
        <v>228</v>
      </c>
      <c r="C10" s="406"/>
      <c r="D10" s="406"/>
    </row>
    <row r="11" spans="1:4" s="229" customFormat="1" ht="12.75">
      <c r="A11" s="404"/>
      <c r="B11" s="393" t="s">
        <v>229</v>
      </c>
      <c r="C11" s="394"/>
      <c r="D11" s="395"/>
    </row>
    <row r="12" spans="1:4" s="229" customFormat="1" ht="21.75" customHeight="1">
      <c r="A12" s="404"/>
      <c r="B12" s="400" t="s">
        <v>50</v>
      </c>
      <c r="C12" s="401"/>
      <c r="D12" s="402"/>
    </row>
    <row r="13" spans="1:4" s="229" customFormat="1" ht="12.75">
      <c r="A13" s="405"/>
      <c r="B13" s="232" t="s">
        <v>192</v>
      </c>
      <c r="C13" s="232" t="s">
        <v>243</v>
      </c>
      <c r="D13" s="232" t="s">
        <v>268</v>
      </c>
    </row>
    <row r="14" spans="1:4" s="229" customFormat="1" ht="70.5" customHeight="1">
      <c r="A14" s="228" t="s">
        <v>226</v>
      </c>
      <c r="B14" s="232">
        <f>132.191+13.575</f>
        <v>145.766</v>
      </c>
      <c r="C14" s="232">
        <f>132.191+13.575</f>
        <v>145.766</v>
      </c>
      <c r="D14" s="232">
        <f>132.191+13.575</f>
        <v>145.766</v>
      </c>
    </row>
    <row r="15" spans="1:4" s="229" customFormat="1" ht="19.5" customHeight="1">
      <c r="A15" s="228"/>
      <c r="B15" s="393" t="s">
        <v>444</v>
      </c>
      <c r="C15" s="394"/>
      <c r="D15" s="395"/>
    </row>
    <row r="16" spans="1:4" s="229" customFormat="1" ht="24" customHeight="1">
      <c r="A16" s="228"/>
      <c r="B16" s="396" t="s">
        <v>53</v>
      </c>
      <c r="C16" s="396"/>
      <c r="D16" s="396"/>
    </row>
    <row r="17" spans="1:4" s="229" customFormat="1" ht="54.75" customHeight="1">
      <c r="A17" s="230" t="s">
        <v>433</v>
      </c>
      <c r="B17" s="231">
        <v>37.61232</v>
      </c>
      <c r="C17" s="329">
        <v>0</v>
      </c>
      <c r="D17" s="329">
        <v>0</v>
      </c>
    </row>
    <row r="18" spans="1:4" s="229" customFormat="1" ht="18.75" customHeight="1">
      <c r="A18" s="228"/>
      <c r="B18" s="397" t="s">
        <v>47</v>
      </c>
      <c r="C18" s="398"/>
      <c r="D18" s="399"/>
    </row>
    <row r="19" spans="1:4" s="229" customFormat="1" ht="17.25" customHeight="1">
      <c r="A19" s="228"/>
      <c r="B19" s="400" t="s">
        <v>276</v>
      </c>
      <c r="C19" s="401"/>
      <c r="D19" s="402"/>
    </row>
    <row r="20" spans="1:4" s="229" customFormat="1" ht="81.75" customHeight="1">
      <c r="A20" s="230" t="s">
        <v>332</v>
      </c>
      <c r="B20" s="231">
        <v>1725.24</v>
      </c>
      <c r="C20" s="231">
        <v>1334.498</v>
      </c>
      <c r="D20" s="231">
        <v>1334.498</v>
      </c>
    </row>
    <row r="21" spans="1:4" s="229" customFormat="1" ht="35.25" customHeight="1">
      <c r="A21" s="233" t="s">
        <v>6</v>
      </c>
      <c r="B21" s="234">
        <f>B14+B20+B17</f>
        <v>1908.61832</v>
      </c>
      <c r="C21" s="234">
        <f>C14+C20</f>
        <v>1480.2640000000001</v>
      </c>
      <c r="D21" s="234">
        <f>D14+D20</f>
        <v>1480.2640000000001</v>
      </c>
    </row>
    <row r="22" spans="2:4" s="229" customFormat="1" ht="12.75">
      <c r="B22" s="235"/>
      <c r="C22" s="235"/>
      <c r="D22" s="235"/>
    </row>
  </sheetData>
  <sheetProtection/>
  <mergeCells count="12">
    <mergeCell ref="B15:D15"/>
    <mergeCell ref="B16:D16"/>
    <mergeCell ref="B18:D18"/>
    <mergeCell ref="B19:D19"/>
    <mergeCell ref="A2:D2"/>
    <mergeCell ref="B3:D3"/>
    <mergeCell ref="A5:D6"/>
    <mergeCell ref="C9:D9"/>
    <mergeCell ref="A10:A13"/>
    <mergeCell ref="B10:D10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Imba</dc:creator>
  <cp:keywords/>
  <dc:description/>
  <cp:lastModifiedBy>Sentebova ZV</cp:lastModifiedBy>
  <cp:lastPrinted>2018-07-16T10:47:01Z</cp:lastPrinted>
  <dcterms:created xsi:type="dcterms:W3CDTF">2010-03-12T03:41:40Z</dcterms:created>
  <dcterms:modified xsi:type="dcterms:W3CDTF">2018-08-13T08:19:55Z</dcterms:modified>
  <cp:category/>
  <cp:version/>
  <cp:contentType/>
  <cp:contentStatus/>
</cp:coreProperties>
</file>