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225" windowWidth="10620" windowHeight="8310" firstSheet="3" activeTab="6"/>
  </bookViews>
  <sheets>
    <sheet name="Приложение 1" sheetId="12" r:id="rId1"/>
    <sheet name="Приложение 2" sheetId="13" r:id="rId2"/>
    <sheet name="Приложение 3" sheetId="18" r:id="rId3"/>
    <sheet name="Приложение 4" sheetId="17" r:id="rId4"/>
    <sheet name="Приложение 5" sheetId="16" r:id="rId5"/>
    <sheet name="Приложение 6" sheetId="8" r:id="rId6"/>
    <sheet name="Приложение 7" sheetId="10" r:id="rId7"/>
    <sheet name="Приложение 8" sheetId="22" r:id="rId8"/>
    <sheet name="Приложение 9" sheetId="19" r:id="rId9"/>
    <sheet name="Приложение 10" sheetId="20" r:id="rId10"/>
  </sheets>
  <externalReferences>
    <externalReference r:id="rId11"/>
  </externalReferences>
  <definedNames>
    <definedName name="_xlnm._FilterDatabase" localSheetId="3" hidden="1">'Приложение 4'!$A$10:$M$48</definedName>
    <definedName name="_xlnm.Print_Area" localSheetId="0">'Приложение 1'!$A$1:$F$22</definedName>
    <definedName name="_xlnm.Print_Area" localSheetId="1">'Приложение 2'!$A$1:$D$61</definedName>
    <definedName name="_xlnm.Print_Area" localSheetId="3">'Приложение 4'!$A$1:$M$48</definedName>
    <definedName name="_xlnm.Print_Area" localSheetId="4">'Приложение 5'!$A$1:$G$34</definedName>
    <definedName name="_xlnm.Print_Area" localSheetId="5">'Приложение 6'!$A$1:$I$139</definedName>
  </definedNames>
  <calcPr calcId="125725" calcOnSave="0"/>
</workbook>
</file>

<file path=xl/calcChain.xml><?xml version="1.0" encoding="utf-8"?>
<calcChain xmlns="http://schemas.openxmlformats.org/spreadsheetml/2006/main">
  <c r="I127" i="10"/>
  <c r="I128" s="1"/>
  <c r="H127"/>
  <c r="H128" s="1"/>
  <c r="H154"/>
  <c r="I154"/>
  <c r="H152"/>
  <c r="H151" s="1"/>
  <c r="I152"/>
  <c r="I151" s="1"/>
  <c r="G148"/>
  <c r="G146"/>
  <c r="G145"/>
  <c r="I144"/>
  <c r="H144"/>
  <c r="G144"/>
  <c r="I143"/>
  <c r="I142" s="1"/>
  <c r="H143"/>
  <c r="H142" s="1"/>
  <c r="G143"/>
  <c r="G142" s="1"/>
  <c r="I93"/>
  <c r="I94" s="1"/>
  <c r="G93"/>
  <c r="G94" s="1"/>
  <c r="H93"/>
  <c r="H94" s="1"/>
  <c r="I91"/>
  <c r="I90" s="1"/>
  <c r="I89" s="1"/>
  <c r="I88" s="1"/>
  <c r="G91"/>
  <c r="G90" s="1"/>
  <c r="G89" s="1"/>
  <c r="G88" s="1"/>
  <c r="I85"/>
  <c r="I86" s="1"/>
  <c r="I87" s="1"/>
  <c r="H85"/>
  <c r="H86" s="1"/>
  <c r="H87" s="1"/>
  <c r="G85"/>
  <c r="G86" s="1"/>
  <c r="G87" s="1"/>
  <c r="H84"/>
  <c r="H83" s="1"/>
  <c r="H82" s="1"/>
  <c r="H81" s="1"/>
  <c r="H65"/>
  <c r="I65"/>
  <c r="I47"/>
  <c r="I48" s="1"/>
  <c r="I49" s="1"/>
  <c r="I50" s="1"/>
  <c r="H47"/>
  <c r="H48" s="1"/>
  <c r="H49" s="1"/>
  <c r="H50" s="1"/>
  <c r="G47"/>
  <c r="G48" s="1"/>
  <c r="G49" s="1"/>
  <c r="G50" s="1"/>
  <c r="I45"/>
  <c r="H45"/>
  <c r="G45"/>
  <c r="I19"/>
  <c r="I20" s="1"/>
  <c r="I21" s="1"/>
  <c r="I22" s="1"/>
  <c r="H19"/>
  <c r="H20" s="1"/>
  <c r="H21" s="1"/>
  <c r="H22" s="1"/>
  <c r="G19"/>
  <c r="G20" s="1"/>
  <c r="G21" s="1"/>
  <c r="G22" s="1"/>
  <c r="I17"/>
  <c r="H17"/>
  <c r="G17"/>
  <c r="H9" i="8"/>
  <c r="I9"/>
  <c r="G9"/>
  <c r="H10"/>
  <c r="I10"/>
  <c r="H127"/>
  <c r="I127"/>
  <c r="G127"/>
  <c r="G139"/>
  <c r="G25"/>
  <c r="I51" i="10" l="1"/>
  <c r="I129"/>
  <c r="H129"/>
  <c r="H51"/>
  <c r="H150"/>
  <c r="H149" s="1"/>
  <c r="I150"/>
  <c r="I149" s="1"/>
  <c r="H91"/>
  <c r="H90" s="1"/>
  <c r="H89" s="1"/>
  <c r="H88" s="1"/>
  <c r="G84"/>
  <c r="G83" s="1"/>
  <c r="G82" s="1"/>
  <c r="G81" s="1"/>
  <c r="I84"/>
  <c r="I83" s="1"/>
  <c r="I82" s="1"/>
  <c r="I81" s="1"/>
  <c r="I42" i="8"/>
  <c r="H42"/>
  <c r="G42"/>
  <c r="H38"/>
  <c r="I38"/>
  <c r="G38"/>
  <c r="I34"/>
  <c r="I33" s="1"/>
  <c r="I32" s="1"/>
  <c r="I31" s="1"/>
  <c r="H34"/>
  <c r="G34"/>
  <c r="G33" s="1"/>
  <c r="G32" s="1"/>
  <c r="G31" s="1"/>
  <c r="H37"/>
  <c r="H36" s="1"/>
  <c r="H35" s="1"/>
  <c r="I37"/>
  <c r="I36" s="1"/>
  <c r="I35" s="1"/>
  <c r="G37"/>
  <c r="G36" s="1"/>
  <c r="G35" s="1"/>
  <c r="H33"/>
  <c r="H32" s="1"/>
  <c r="H31" s="1"/>
  <c r="D12" i="16"/>
  <c r="I73" i="8"/>
  <c r="I72" s="1"/>
  <c r="I71" s="1"/>
  <c r="I70" s="1"/>
  <c r="H73"/>
  <c r="G73"/>
  <c r="G72" s="1"/>
  <c r="G71" s="1"/>
  <c r="G70" s="1"/>
  <c r="H72"/>
  <c r="H71" s="1"/>
  <c r="H70" s="1"/>
  <c r="H23" i="10"/>
  <c r="I23"/>
  <c r="G23"/>
  <c r="H136"/>
  <c r="I136"/>
  <c r="H134"/>
  <c r="H133" s="1"/>
  <c r="H132" s="1"/>
  <c r="H131" s="1"/>
  <c r="H130" s="1"/>
  <c r="I134"/>
  <c r="I133" s="1"/>
  <c r="I132" s="1"/>
  <c r="I131" s="1"/>
  <c r="I130" s="1"/>
  <c r="H118"/>
  <c r="H65" i="8"/>
  <c r="D23" i="16"/>
  <c r="F15"/>
  <c r="E15"/>
  <c r="D15"/>
  <c r="H126" i="8" l="1"/>
  <c r="G126"/>
  <c r="I130"/>
  <c r="H130"/>
  <c r="G130"/>
  <c r="I129"/>
  <c r="H129"/>
  <c r="G129"/>
  <c r="I128"/>
  <c r="H128"/>
  <c r="G128"/>
  <c r="I126"/>
  <c r="E13" i="16"/>
  <c r="F13"/>
  <c r="D13"/>
  <c r="L46" i="17"/>
  <c r="M46"/>
  <c r="K46"/>
  <c r="E10" i="22" l="1"/>
  <c r="F10"/>
  <c r="D10"/>
  <c r="F9"/>
  <c r="D9"/>
  <c r="F8"/>
  <c r="F7" s="1"/>
  <c r="F12" s="1"/>
  <c r="D8"/>
  <c r="D7" s="1"/>
  <c r="D12" s="1"/>
  <c r="B8"/>
  <c r="E29" i="16"/>
  <c r="D29"/>
  <c r="G30"/>
  <c r="G29"/>
  <c r="F29"/>
  <c r="E9" i="22" l="1"/>
  <c r="E8" s="1"/>
  <c r="E7" s="1"/>
  <c r="E12" s="1"/>
  <c r="C16" i="19" l="1"/>
  <c r="D16"/>
  <c r="C14" i="20"/>
  <c r="D14"/>
  <c r="B14"/>
  <c r="B24" s="1"/>
  <c r="L13" i="17" l="1"/>
  <c r="L12" s="1"/>
  <c r="M13"/>
  <c r="M12" s="1"/>
  <c r="D24" i="20" l="1"/>
  <c r="C24"/>
  <c r="B16" i="19"/>
  <c r="G65" i="10" l="1"/>
  <c r="G66" s="1"/>
  <c r="G62"/>
  <c r="G61" s="1"/>
  <c r="I74"/>
  <c r="I73" s="1"/>
  <c r="H74"/>
  <c r="H73" s="1"/>
  <c r="G74"/>
  <c r="G73" s="1"/>
  <c r="G72" s="1"/>
  <c r="I72" l="1"/>
  <c r="I71"/>
  <c r="G71"/>
  <c r="H71"/>
  <c r="H72"/>
  <c r="I43" l="1"/>
  <c r="I44" s="1"/>
  <c r="H43"/>
  <c r="H44" s="1"/>
  <c r="G43"/>
  <c r="G44" s="1"/>
  <c r="I41"/>
  <c r="I40" s="1"/>
  <c r="H41"/>
  <c r="G41"/>
  <c r="G40" s="1"/>
  <c r="H40"/>
  <c r="I14"/>
  <c r="I13" s="1"/>
  <c r="I12" s="1"/>
  <c r="I11" s="1"/>
  <c r="I10" s="1"/>
  <c r="H14"/>
  <c r="H13" s="1"/>
  <c r="H12" s="1"/>
  <c r="H11" s="1"/>
  <c r="H10" s="1"/>
  <c r="G14"/>
  <c r="G13" s="1"/>
  <c r="G12" s="1"/>
  <c r="G11" s="1"/>
  <c r="G10" s="1"/>
  <c r="I136" i="8"/>
  <c r="I135" s="1"/>
  <c r="I134" s="1"/>
  <c r="H136"/>
  <c r="H135" s="1"/>
  <c r="H134" s="1"/>
  <c r="G136"/>
  <c r="G135" s="1"/>
  <c r="G134" s="1"/>
  <c r="I28"/>
  <c r="I27" s="1"/>
  <c r="H28"/>
  <c r="G28"/>
  <c r="G27" s="1"/>
  <c r="H27"/>
  <c r="G136" i="10" l="1"/>
  <c r="G134"/>
  <c r="G133" s="1"/>
  <c r="G132" s="1"/>
  <c r="G131" s="1"/>
  <c r="G130" s="1"/>
  <c r="G127"/>
  <c r="G128" s="1"/>
  <c r="G129" s="1"/>
  <c r="I125"/>
  <c r="H125"/>
  <c r="H124" s="1"/>
  <c r="H123" s="1"/>
  <c r="G125"/>
  <c r="I124"/>
  <c r="I123" s="1"/>
  <c r="G124"/>
  <c r="G123" s="1"/>
  <c r="I57"/>
  <c r="H57"/>
  <c r="G57"/>
  <c r="I56"/>
  <c r="H56"/>
  <c r="G56"/>
  <c r="I54"/>
  <c r="I53" s="1"/>
  <c r="H54"/>
  <c r="G54"/>
  <c r="G53" s="1"/>
  <c r="H53"/>
  <c r="I124" i="8" l="1"/>
  <c r="I123" s="1"/>
  <c r="I121" s="1"/>
  <c r="I120" s="1"/>
  <c r="H124"/>
  <c r="H123" s="1"/>
  <c r="H121" s="1"/>
  <c r="H120" s="1"/>
  <c r="G124"/>
  <c r="G123" s="1"/>
  <c r="G121" s="1"/>
  <c r="G120" s="1"/>
  <c r="I111"/>
  <c r="I110" s="1"/>
  <c r="I109" s="1"/>
  <c r="I108" s="1"/>
  <c r="I107" s="1"/>
  <c r="H111"/>
  <c r="H110" s="1"/>
  <c r="H109" s="1"/>
  <c r="H108" s="1"/>
  <c r="H107" s="1"/>
  <c r="G111"/>
  <c r="G110" s="1"/>
  <c r="G109" s="1"/>
  <c r="G108" s="1"/>
  <c r="G107" s="1"/>
  <c r="E27" i="16"/>
  <c r="F27"/>
  <c r="D27"/>
  <c r="D22"/>
  <c r="L45" i="17"/>
  <c r="L44" s="1"/>
  <c r="M45"/>
  <c r="M44" s="1"/>
  <c r="K45"/>
  <c r="G122" i="8" l="1"/>
  <c r="I122"/>
  <c r="H122"/>
  <c r="G154" i="10"/>
  <c r="G152"/>
  <c r="G151" s="1"/>
  <c r="I105" i="8"/>
  <c r="I104" s="1"/>
  <c r="I103" s="1"/>
  <c r="I102" s="1"/>
  <c r="I101" s="1"/>
  <c r="H105"/>
  <c r="G105"/>
  <c r="G104" s="1"/>
  <c r="G103" s="1"/>
  <c r="G102" s="1"/>
  <c r="G101" s="1"/>
  <c r="H104"/>
  <c r="H103" s="1"/>
  <c r="H102" s="1"/>
  <c r="H101" s="1"/>
  <c r="G150" i="10" l="1"/>
  <c r="G149" s="1"/>
  <c r="L40" i="17"/>
  <c r="M40"/>
  <c r="K40"/>
  <c r="I80" i="10"/>
  <c r="H80"/>
  <c r="G80"/>
  <c r="G79" s="1"/>
  <c r="I79"/>
  <c r="H79"/>
  <c r="I77"/>
  <c r="I76" s="1"/>
  <c r="H77"/>
  <c r="H76" s="1"/>
  <c r="G77"/>
  <c r="G76" s="1"/>
  <c r="I36"/>
  <c r="I35" s="1"/>
  <c r="H36"/>
  <c r="H35" s="1"/>
  <c r="G36"/>
  <c r="G35" s="1"/>
  <c r="I140"/>
  <c r="I139" s="1"/>
  <c r="I138" s="1"/>
  <c r="I137" s="1"/>
  <c r="H140"/>
  <c r="H139" s="1"/>
  <c r="H138" s="1"/>
  <c r="H137" s="1"/>
  <c r="F23" i="16"/>
  <c r="F22" s="1"/>
  <c r="E23"/>
  <c r="E22" s="1"/>
  <c r="I14" i="8" l="1"/>
  <c r="I13" s="1"/>
  <c r="I15" l="1"/>
  <c r="I12"/>
  <c r="I53"/>
  <c r="I52" s="1"/>
  <c r="H53"/>
  <c r="H52" s="1"/>
  <c r="G53"/>
  <c r="G52" s="1"/>
  <c r="E25" i="16"/>
  <c r="F25"/>
  <c r="D25"/>
  <c r="I51" i="8" l="1"/>
  <c r="H51"/>
  <c r="G51"/>
  <c r="H106" i="10" l="1"/>
  <c r="H105" s="1"/>
  <c r="H104" s="1"/>
  <c r="H103" s="1"/>
  <c r="H102" s="1"/>
  <c r="I106"/>
  <c r="I105" s="1"/>
  <c r="I104" s="1"/>
  <c r="I103" s="1"/>
  <c r="I102" s="1"/>
  <c r="G106"/>
  <c r="G105" s="1"/>
  <c r="G104" s="1"/>
  <c r="G103" s="1"/>
  <c r="G102" s="1"/>
  <c r="G140"/>
  <c r="G139" s="1"/>
  <c r="I121"/>
  <c r="I120" s="1"/>
  <c r="I119" s="1"/>
  <c r="H121"/>
  <c r="H120" s="1"/>
  <c r="H119" s="1"/>
  <c r="G121"/>
  <c r="G120" s="1"/>
  <c r="G119" s="1"/>
  <c r="I117"/>
  <c r="I116" s="1"/>
  <c r="I115" s="1"/>
  <c r="H117"/>
  <c r="G117"/>
  <c r="G116" s="1"/>
  <c r="G115" s="1"/>
  <c r="H116"/>
  <c r="H115" s="1"/>
  <c r="I112"/>
  <c r="I111" s="1"/>
  <c r="I110" s="1"/>
  <c r="I109" s="1"/>
  <c r="H112"/>
  <c r="G112"/>
  <c r="G111" s="1"/>
  <c r="G110" s="1"/>
  <c r="G109" s="1"/>
  <c r="H111"/>
  <c r="H110" s="1"/>
  <c r="H109" s="1"/>
  <c r="I100"/>
  <c r="I101" s="1"/>
  <c r="H100"/>
  <c r="H101" s="1"/>
  <c r="G100"/>
  <c r="G101" s="1"/>
  <c r="I98"/>
  <c r="I97" s="1"/>
  <c r="I96" s="1"/>
  <c r="H98"/>
  <c r="H97" s="1"/>
  <c r="H96" s="1"/>
  <c r="I69"/>
  <c r="I70" s="1"/>
  <c r="H69"/>
  <c r="H70" s="1"/>
  <c r="G69"/>
  <c r="G70" s="1"/>
  <c r="I67"/>
  <c r="H67"/>
  <c r="I66"/>
  <c r="H66"/>
  <c r="I63"/>
  <c r="H63"/>
  <c r="I62"/>
  <c r="H62"/>
  <c r="I61"/>
  <c r="H61"/>
  <c r="I59"/>
  <c r="I58" s="1"/>
  <c r="I52" s="1"/>
  <c r="H59"/>
  <c r="H58" s="1"/>
  <c r="H52" s="1"/>
  <c r="G59"/>
  <c r="I38"/>
  <c r="I39" s="1"/>
  <c r="H38"/>
  <c r="H39" s="1"/>
  <c r="G38"/>
  <c r="G39" s="1"/>
  <c r="I33"/>
  <c r="I34" s="1"/>
  <c r="H33"/>
  <c r="H34" s="1"/>
  <c r="G33"/>
  <c r="G34" s="1"/>
  <c r="I31"/>
  <c r="I30" s="1"/>
  <c r="I29" s="1"/>
  <c r="I16" s="1"/>
  <c r="H31"/>
  <c r="H30" s="1"/>
  <c r="H29" s="1"/>
  <c r="H16" s="1"/>
  <c r="G31"/>
  <c r="G30" s="1"/>
  <c r="I25"/>
  <c r="I26" s="1"/>
  <c r="I27" s="1"/>
  <c r="I28" s="1"/>
  <c r="H25"/>
  <c r="H26" s="1"/>
  <c r="H27" s="1"/>
  <c r="H28" s="1"/>
  <c r="G25"/>
  <c r="G26" s="1"/>
  <c r="G27" s="1"/>
  <c r="G28" s="1"/>
  <c r="I66" i="8"/>
  <c r="H66"/>
  <c r="I64"/>
  <c r="H64"/>
  <c r="G29" i="10" l="1"/>
  <c r="G16" s="1"/>
  <c r="G9" s="1"/>
  <c r="I9"/>
  <c r="H9"/>
  <c r="G138"/>
  <c r="G137" s="1"/>
  <c r="H95"/>
  <c r="I95"/>
  <c r="G114"/>
  <c r="G98"/>
  <c r="G97" s="1"/>
  <c r="G96" s="1"/>
  <c r="G95" s="1"/>
  <c r="G63"/>
  <c r="I63" i="8"/>
  <c r="I62" s="1"/>
  <c r="I61" s="1"/>
  <c r="H63"/>
  <c r="H62" s="1"/>
  <c r="H60" s="1"/>
  <c r="I114" i="10"/>
  <c r="I108" s="1"/>
  <c r="H114"/>
  <c r="H108" s="1"/>
  <c r="G67"/>
  <c r="I41" i="8"/>
  <c r="I40" s="1"/>
  <c r="I39" s="1"/>
  <c r="I30" s="1"/>
  <c r="H41"/>
  <c r="H40" s="1"/>
  <c r="H39" s="1"/>
  <c r="H30" s="1"/>
  <c r="I118"/>
  <c r="I117" s="1"/>
  <c r="I116" s="1"/>
  <c r="I115" s="1"/>
  <c r="I114" s="1"/>
  <c r="H118"/>
  <c r="H117" s="1"/>
  <c r="H116" s="1"/>
  <c r="G118"/>
  <c r="G117" s="1"/>
  <c r="G116" s="1"/>
  <c r="G115" s="1"/>
  <c r="H115"/>
  <c r="H114" s="1"/>
  <c r="G99"/>
  <c r="G98" s="1"/>
  <c r="I99"/>
  <c r="I98" s="1"/>
  <c r="H99"/>
  <c r="H98" s="1"/>
  <c r="I96"/>
  <c r="H96"/>
  <c r="G96"/>
  <c r="I95"/>
  <c r="H95"/>
  <c r="G95"/>
  <c r="I93"/>
  <c r="I92" s="1"/>
  <c r="H93"/>
  <c r="H92" s="1"/>
  <c r="G93"/>
  <c r="G92" s="1"/>
  <c r="I86"/>
  <c r="I85" s="1"/>
  <c r="I84" s="1"/>
  <c r="I83" s="1"/>
  <c r="I82" s="1"/>
  <c r="I81" s="1"/>
  <c r="H86"/>
  <c r="H85" s="1"/>
  <c r="H84" s="1"/>
  <c r="H83" s="1"/>
  <c r="H82" s="1"/>
  <c r="H81" s="1"/>
  <c r="G86"/>
  <c r="G85" s="1"/>
  <c r="G84" s="1"/>
  <c r="I79"/>
  <c r="I78" s="1"/>
  <c r="I77" s="1"/>
  <c r="I76" s="1"/>
  <c r="I75" s="1"/>
  <c r="I69" s="1"/>
  <c r="I68" s="1"/>
  <c r="H79"/>
  <c r="H78" s="1"/>
  <c r="H77" s="1"/>
  <c r="H76" s="1"/>
  <c r="H75" s="1"/>
  <c r="H69" s="1"/>
  <c r="H68" s="1"/>
  <c r="G79"/>
  <c r="G78" s="1"/>
  <c r="G77" s="1"/>
  <c r="G66"/>
  <c r="G64"/>
  <c r="I57"/>
  <c r="I56" s="1"/>
  <c r="H57"/>
  <c r="H56" s="1"/>
  <c r="G57"/>
  <c r="G56" s="1"/>
  <c r="G55" s="1"/>
  <c r="G50" s="1"/>
  <c r="G49" s="1"/>
  <c r="I47"/>
  <c r="I46" s="1"/>
  <c r="H47"/>
  <c r="H46" s="1"/>
  <c r="G47"/>
  <c r="G45" s="1"/>
  <c r="G44" s="1"/>
  <c r="G43" s="1"/>
  <c r="G41"/>
  <c r="G40" s="1"/>
  <c r="G39" s="1"/>
  <c r="G30" s="1"/>
  <c r="I25"/>
  <c r="H25"/>
  <c r="G23"/>
  <c r="I23"/>
  <c r="H23"/>
  <c r="I21"/>
  <c r="H21"/>
  <c r="G21"/>
  <c r="I20"/>
  <c r="H20"/>
  <c r="H14"/>
  <c r="H13" s="1"/>
  <c r="G14"/>
  <c r="G13" s="1"/>
  <c r="H156" i="10" l="1"/>
  <c r="G91" i="8"/>
  <c r="I19"/>
  <c r="I18" s="1"/>
  <c r="I17" s="1"/>
  <c r="H19"/>
  <c r="H18" s="1"/>
  <c r="H17" s="1"/>
  <c r="I156" i="10"/>
  <c r="G108"/>
  <c r="G58"/>
  <c r="G52" s="1"/>
  <c r="G51" s="1"/>
  <c r="H133" i="8"/>
  <c r="H132" s="1"/>
  <c r="G133"/>
  <c r="G132" s="1"/>
  <c r="I133"/>
  <c r="I132" s="1"/>
  <c r="G90"/>
  <c r="G89" s="1"/>
  <c r="G88" s="1"/>
  <c r="H15"/>
  <c r="H12"/>
  <c r="G15"/>
  <c r="G12"/>
  <c r="G11" s="1"/>
  <c r="I60"/>
  <c r="I59" s="1"/>
  <c r="H61"/>
  <c r="G46"/>
  <c r="I55"/>
  <c r="I50" s="1"/>
  <c r="I49" s="1"/>
  <c r="H55"/>
  <c r="H50" s="1"/>
  <c r="H49" s="1"/>
  <c r="H113"/>
  <c r="G63"/>
  <c r="G62" s="1"/>
  <c r="G60" s="1"/>
  <c r="G59" s="1"/>
  <c r="G76"/>
  <c r="G75" s="1"/>
  <c r="G69" s="1"/>
  <c r="G68" s="1"/>
  <c r="G83"/>
  <c r="G82" s="1"/>
  <c r="G81" s="1"/>
  <c r="I91"/>
  <c r="I90" s="1"/>
  <c r="I89" s="1"/>
  <c r="I88" s="1"/>
  <c r="H45"/>
  <c r="H44" s="1"/>
  <c r="H43" s="1"/>
  <c r="G114"/>
  <c r="I113"/>
  <c r="G20"/>
  <c r="G19" s="1"/>
  <c r="I45"/>
  <c r="I44" s="1"/>
  <c r="I43" s="1"/>
  <c r="H59"/>
  <c r="H91"/>
  <c r="H90" s="1"/>
  <c r="H89" s="1"/>
  <c r="H88" s="1"/>
  <c r="G156" i="10" l="1"/>
  <c r="G113" i="8"/>
  <c r="G61"/>
  <c r="G18"/>
  <c r="G17" l="1"/>
  <c r="G10" s="1"/>
  <c r="K13" i="17" l="1"/>
  <c r="D10" i="16"/>
  <c r="L42" i="17" l="1"/>
  <c r="L39" s="1"/>
  <c r="M42"/>
  <c r="M39" s="1"/>
  <c r="K42"/>
  <c r="K39" s="1"/>
  <c r="L37" l="1"/>
  <c r="L36" s="1"/>
  <c r="M37"/>
  <c r="M36" s="1"/>
  <c r="K37"/>
  <c r="K36" s="1"/>
  <c r="L35" l="1"/>
  <c r="M35"/>
  <c r="K12" l="1"/>
  <c r="E31" i="16" l="1"/>
  <c r="F31"/>
  <c r="D31"/>
  <c r="E10"/>
  <c r="F10"/>
  <c r="D20"/>
  <c r="M34" i="17"/>
  <c r="L34"/>
  <c r="K44"/>
  <c r="K35" s="1"/>
  <c r="M30"/>
  <c r="M29" s="1"/>
  <c r="L30"/>
  <c r="L29" s="1"/>
  <c r="K30"/>
  <c r="K29" s="1"/>
  <c r="M27"/>
  <c r="L27"/>
  <c r="K27"/>
  <c r="M25"/>
  <c r="L25"/>
  <c r="K25"/>
  <c r="M22"/>
  <c r="L22"/>
  <c r="K22"/>
  <c r="M16"/>
  <c r="L16"/>
  <c r="K16"/>
  <c r="D16" i="16"/>
  <c r="E16"/>
  <c r="F16"/>
  <c r="D18"/>
  <c r="E18"/>
  <c r="F18"/>
  <c r="E20"/>
  <c r="F20"/>
  <c r="C16" i="12"/>
  <c r="C15" s="1"/>
  <c r="C14" s="1"/>
  <c r="D16"/>
  <c r="D15" s="1"/>
  <c r="D14" s="1"/>
  <c r="E16"/>
  <c r="E15" s="1"/>
  <c r="E14" s="1"/>
  <c r="C20"/>
  <c r="C19" s="1"/>
  <c r="C18" s="1"/>
  <c r="D20"/>
  <c r="D19" s="1"/>
  <c r="D18" s="1"/>
  <c r="E20"/>
  <c r="E19" s="1"/>
  <c r="E18" s="1"/>
  <c r="D34" i="16" l="1"/>
  <c r="F34"/>
  <c r="E34"/>
  <c r="D13" i="12"/>
  <c r="D22" s="1"/>
  <c r="E13"/>
  <c r="E22" s="1"/>
  <c r="K34" i="17"/>
  <c r="K24"/>
  <c r="K21" s="1"/>
  <c r="K11" s="1"/>
  <c r="C13" i="12"/>
  <c r="C22" s="1"/>
  <c r="L24" i="17"/>
  <c r="L21" s="1"/>
  <c r="L11" s="1"/>
  <c r="M24"/>
  <c r="M21" s="1"/>
  <c r="M11" s="1"/>
  <c r="K48" l="1"/>
  <c r="M48"/>
  <c r="L48"/>
  <c r="H11" i="8"/>
  <c r="H139" s="1"/>
  <c r="I11"/>
  <c r="I139" s="1"/>
</calcChain>
</file>

<file path=xl/sharedStrings.xml><?xml version="1.0" encoding="utf-8"?>
<sst xmlns="http://schemas.openxmlformats.org/spreadsheetml/2006/main" count="1516" uniqueCount="465">
  <si>
    <t>Резервные фонды местной администрации</t>
  </si>
  <si>
    <t>Межбюджетные трансферты из краевого и федерального бюджета и доли софинансирования в рамках непрограмных расходов</t>
  </si>
  <si>
    <t>Иные закупки товаров, работ и услуг для государственных муниципальных нужд</t>
  </si>
  <si>
    <t>Национальная экономика</t>
  </si>
  <si>
    <t>Предоставление субсидий бюджетным, автономным учреждениям и иным некомерческим организациям</t>
  </si>
  <si>
    <t>Условно утвержденные расходы</t>
  </si>
  <si>
    <t>Всего</t>
  </si>
  <si>
    <t>Резервные фонды местной администрации в рамках непрограммных расходов</t>
  </si>
  <si>
    <t>00</t>
  </si>
  <si>
    <t>Резервные фонды местной администрации, в рамках непрограммных расходов</t>
  </si>
  <si>
    <t>Приложение №1</t>
  </si>
  <si>
    <t xml:space="preserve">                                                                 </t>
  </si>
  <si>
    <t xml:space="preserve">            код</t>
  </si>
  <si>
    <t>сумма</t>
  </si>
  <si>
    <t xml:space="preserve">Итого источников внутреннего  финансирования                                                             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</si>
  <si>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</si>
  <si>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Невыясненные поступления, зачисляемые в бюджеты поселений</t>
  </si>
  <si>
    <t>Муниципальная программа «Улучшение жизнедеятельности населения муниципального образования Недокурский сельсовет».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</si>
  <si>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сельсовет".</t>
  </si>
  <si>
    <t>Подпрограмма "Благоустройство муниципального образования «Недокурский сельсовет».</t>
  </si>
  <si>
    <t>Уличное освещение, в рамках подпрограммы "Благоустройство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</si>
  <si>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Муниципальная программа « Развитие физической культуры и спорта в  муниципальном образовании Недокурский сельсовет».</t>
  </si>
  <si>
    <t>Подпрограмма: "Развитие транспортной инфраструктуры муниципального образования Недокурский сельсовет".</t>
  </si>
  <si>
    <t>Обеспечение деятельности оказание услуг подведомственных учреждений в рамках муниципальной программы « Развитие физической культуры и спорта в  муниципальном образовании Недокурский сельсовет» .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</si>
  <si>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 .</t>
  </si>
  <si>
    <t>Уличное освещение, в рамках подпрограммы "Благоустройство муниципального образования «Недокурский сельсовет» " муниципальной программы «Улучшение жизнедеятельности населения муниципального образования Недокурский сельсовет».</t>
  </si>
  <si>
    <t>Финансовое управление администрации Кежемского района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</si>
  <si>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</si>
  <si>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</si>
  <si>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</si>
  <si>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</si>
  <si>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06</t>
  </si>
  <si>
    <t>Резервные фонды</t>
  </si>
  <si>
    <t xml:space="preserve">Культура, кинематография </t>
  </si>
  <si>
    <t>Дотации бюджетам субъектов Российской Федерации и муниципальных образований</t>
  </si>
  <si>
    <t>ИТОГО</t>
  </si>
  <si>
    <t>110</t>
  </si>
  <si>
    <t xml:space="preserve">          Источники внутреннего  финансирования дефицита</t>
  </si>
  <si>
    <t xml:space="preserve"> тыс. руб.</t>
  </si>
  <si>
    <t>№ строки</t>
  </si>
  <si>
    <t>01</t>
  </si>
  <si>
    <t>02</t>
  </si>
  <si>
    <t>10</t>
  </si>
  <si>
    <t>08</t>
  </si>
  <si>
    <t>04</t>
  </si>
  <si>
    <t>03</t>
  </si>
  <si>
    <t>Общегосударственные вопросы</t>
  </si>
  <si>
    <t>Межбюджетные трансферты</t>
  </si>
  <si>
    <t>Культура</t>
  </si>
  <si>
    <t>Жилищно-коммунальное хозяйство</t>
  </si>
  <si>
    <t>Национальная безопасность и правоохранительная деятельность</t>
  </si>
  <si>
    <t>Благоустройство</t>
  </si>
  <si>
    <t>Иные межбюджетные трансферты</t>
  </si>
  <si>
    <t>240</t>
  </si>
  <si>
    <t>540</t>
  </si>
  <si>
    <t>610</t>
  </si>
  <si>
    <t>120</t>
  </si>
  <si>
    <t>850</t>
  </si>
  <si>
    <t>Непрограммные расходы</t>
  </si>
  <si>
    <t>100</t>
  </si>
  <si>
    <t>200</t>
  </si>
  <si>
    <t>Целевая статья</t>
  </si>
  <si>
    <t>Вид расходов</t>
  </si>
  <si>
    <t>Функционирование органов местного самоуправления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</si>
  <si>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</si>
  <si>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государственнными (муниципальными) органами, казенными учреждениями, органами управления государственными внебюджетными фондами.</t>
  </si>
  <si>
    <t>Иные бюджетные ассигнования</t>
  </si>
  <si>
    <t>800</t>
  </si>
  <si>
    <t>Уплата налогов, сборов и иных платежей</t>
  </si>
  <si>
    <t>Другие общегосударственные вопросы</t>
  </si>
  <si>
    <t>500</t>
  </si>
  <si>
    <t>600</t>
  </si>
  <si>
    <t>Субсидии бюджетным учреждениям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</si>
  <si>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</si>
  <si>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</si>
  <si>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</si>
  <si>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комиссариаты, в рамках непрограмных расходов</t>
  </si>
  <si>
    <t>Физическая культура и спорт</t>
  </si>
  <si>
    <t>Массовый спорт</t>
  </si>
  <si>
    <t>тыс. рублей</t>
  </si>
  <si>
    <t>3</t>
  </si>
  <si>
    <t>4</t>
  </si>
  <si>
    <t>5</t>
  </si>
  <si>
    <t>6</t>
  </si>
  <si>
    <t>Резервные средства</t>
  </si>
  <si>
    <t>Администрация Недокурского сельсовета</t>
  </si>
  <si>
    <t xml:space="preserve"> </t>
  </si>
  <si>
    <t>тыс.руб.</t>
  </si>
  <si>
    <t>№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</si>
  <si>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</si>
  <si>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</si>
  <si>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</si>
  <si>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</si>
  <si>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</si>
  <si>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</si>
  <si>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000</t>
  </si>
  <si>
    <t>0000</t>
  </si>
  <si>
    <t>НАЛОГОВЫЕ И НЕНАЛОГОВЫЕ ДОХОДЫ</t>
  </si>
  <si>
    <t>1</t>
  </si>
  <si>
    <t xml:space="preserve">НАЛОГИ НА ПРИБЫЛЬ, ДОХОДЫ </t>
  </si>
  <si>
    <t>182</t>
  </si>
  <si>
    <t>010</t>
  </si>
  <si>
    <t xml:space="preserve">Налог на доходы физических лиц 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</si>
  <si>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</si>
  <si>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</si>
  <si>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</si>
  <si>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040</t>
  </si>
  <si>
    <t>022</t>
  </si>
  <si>
    <t>30</t>
  </si>
  <si>
    <t>40</t>
  </si>
  <si>
    <t>50</t>
  </si>
  <si>
    <t>60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</si>
  <si>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</si>
  <si>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</si>
  <si>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</si>
  <si>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 по делам, рассматриваемым в судах общей юрисдикции, мировыми судьями</t>
  </si>
  <si>
    <t>033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</si>
  <si>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</si>
  <si>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</si>
  <si>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</si>
  <si>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807</t>
  </si>
  <si>
    <t>001</t>
  </si>
  <si>
    <t>999</t>
  </si>
  <si>
    <t>ВСЕГО ДОХОДОВ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</si>
  <si>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</si>
  <si>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</si>
  <si>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Раздел             Подраздел</t>
  </si>
  <si>
    <t>0800</t>
  </si>
  <si>
    <t>0801</t>
  </si>
  <si>
    <t>1100</t>
  </si>
  <si>
    <t>1102</t>
  </si>
  <si>
    <t>0300</t>
  </si>
  <si>
    <t>0310</t>
  </si>
  <si>
    <t>0400</t>
  </si>
  <si>
    <t>0409</t>
  </si>
  <si>
    <t>0500</t>
  </si>
  <si>
    <t>0503</t>
  </si>
  <si>
    <t>0100</t>
  </si>
  <si>
    <t>0104</t>
  </si>
  <si>
    <t>0102</t>
  </si>
  <si>
    <t>0106</t>
  </si>
  <si>
    <t>0111</t>
  </si>
  <si>
    <t>0113</t>
  </si>
  <si>
    <t>0200</t>
  </si>
  <si>
    <t>0203</t>
  </si>
  <si>
    <t>7</t>
  </si>
  <si>
    <t>8</t>
  </si>
  <si>
    <t>9</t>
  </si>
  <si>
    <t>Раздел      Подраздел</t>
  </si>
  <si>
    <t xml:space="preserve">  Рз              ПРз</t>
  </si>
  <si>
    <t>Приложение № 4</t>
  </si>
  <si>
    <t xml:space="preserve">Закупка товаров, работ и услуг для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</si>
  <si>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</si>
  <si>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</si>
  <si>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Приложение № 3</t>
  </si>
  <si>
    <t xml:space="preserve">Главные администраторы </t>
  </si>
  <si>
    <t xml:space="preserve">                                                              Приложение № 5</t>
  </si>
  <si>
    <t xml:space="preserve">              Приложение № 6</t>
  </si>
  <si>
    <t xml:space="preserve">Подпрограмма: "Развитие транспортной инфраструктуры муниципального образования Недокурский сельсовет" </t>
  </si>
  <si>
    <t xml:space="preserve">Муниципальная программа «Улучшение жизнедеятельности населения муниципального образования Недокурский сельсовет» </t>
  </si>
  <si>
    <t>Главные администраторы доходов бюджета Недокурского сельсовета Кежемского района Красноярского края</t>
  </si>
  <si>
    <t>Администрация Недокурского сельсовета Кежемского района Красноярского края</t>
  </si>
  <si>
    <t>Прочие неналоговые доходы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</si>
  <si>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</si>
  <si>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</si>
  <si>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Невыясненные поступления, зачисляемые в бюджеты сельских поселений  </t>
  </si>
  <si>
    <t>Средства самообложения граждан, зачисляемые в бюджеты сельских поселений</t>
  </si>
  <si>
    <t>Прочие межбюджетные трансферты, передаваемые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</si>
  <si>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межбюджетные трансферты, передаваемые бюджетам сельских поселений (резервные фонды исполнительных органов государственной власти субъектов Российской Федерации)</t>
  </si>
  <si>
    <t>Прочие межбюджетные трансферты, передаваемые бюджетам сельских поселений на государственную поддержку действующих и вновь создаваемых спортивных клубов по месту жительства граждан</t>
  </si>
  <si>
    <t>Прочие межбюджетные трансферты, передаваемые бюджетам сельских поселений на реализацию проектов по благоустройству территорий поселений 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</si>
  <si>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 xml:space="preserve">Акцизы на автомобильный бензин, производимый на территории РФ 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</si>
  <si>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</si>
  <si>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</si>
  <si>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807 1 08 04020 01 1000 110</t>
  </si>
  <si>
    <t>807 1 08 04020 01 2000 110</t>
  </si>
  <si>
    <t>807 1 08 04020 01 3000 110</t>
  </si>
  <si>
    <t>807 1 08 04020 01 4000 110</t>
  </si>
  <si>
    <t>807 1 16 32000 10 0000 140</t>
  </si>
  <si>
    <t>807 1 16 51040 02 0000 140</t>
  </si>
  <si>
    <t>024</t>
  </si>
  <si>
    <t xml:space="preserve"> Иные межбюджетные трансферты</t>
  </si>
  <si>
    <t>04 0 00 00000</t>
  </si>
  <si>
    <t>04 1 00 00000</t>
  </si>
  <si>
    <t>04 1 00 00220</t>
  </si>
  <si>
    <t>04 0 00  00000</t>
  </si>
  <si>
    <t>04 1 00  00000</t>
  </si>
  <si>
    <t>04 1 00  00210</t>
  </si>
  <si>
    <t>04 1 00 00210</t>
  </si>
  <si>
    <t>04 5 00 00000</t>
  </si>
  <si>
    <t>04 2 00 00000</t>
  </si>
  <si>
    <t>04 3 00 00000</t>
  </si>
  <si>
    <t>04 3 00 10110</t>
  </si>
  <si>
    <t>04 4 00 00000</t>
  </si>
  <si>
    <t>04 4 00 75140</t>
  </si>
  <si>
    <t>04 4 00 51180</t>
  </si>
  <si>
    <t>03 2 00 00000</t>
  </si>
  <si>
    <t>03 0 00 00000</t>
  </si>
  <si>
    <t>03 2 00 49080</t>
  </si>
  <si>
    <t>03 3 00 00000</t>
  </si>
  <si>
    <t>03 3 00 49010</t>
  </si>
  <si>
    <t xml:space="preserve">03 3 00 49040 </t>
  </si>
  <si>
    <t>03 3 00 49040</t>
  </si>
  <si>
    <t>03 3 00 49050</t>
  </si>
  <si>
    <t>02 0 00 00000</t>
  </si>
  <si>
    <t>02 0 00 00610</t>
  </si>
  <si>
    <t>04 1 00  00220</t>
  </si>
  <si>
    <t>Глава муниципального образования в рамках непрограммных расходов</t>
  </si>
  <si>
    <t>04 5 00 48010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</si>
  <si>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</si>
  <si>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>Прочие непрограммные расходы</t>
  </si>
  <si>
    <t>Прочие расходы на благоустройство  в рамках подпрограммы "Благоустройство муниципального образования «Недокурский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</si>
  <si>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Приложение № 7</t>
  </si>
  <si>
    <t>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</si>
  <si>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Наименование иных межбюджетных трансфертов</t>
  </si>
  <si>
    <t>Наименование разделов</t>
  </si>
  <si>
    <t>О1</t>
  </si>
  <si>
    <t>Приложение № 8</t>
  </si>
  <si>
    <t>Организация и содержание мест захоронения в рамках подпрограммы "Благоустройство муниципального образования «Недокурский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</si>
  <si>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 xml:space="preserve">Организация и содержание мест захоронения в рамках  подпрограммы "Благоустройство муниципального образования «Недокурский сельсовет»   муниципальной программы «Улучшение жизнедеятельности населения муниципального образования Недокурский сельсовет».                </t>
  </si>
  <si>
    <t>Расходы на выплаты персоналу государственных муниципальных  органов</t>
  </si>
  <si>
    <t xml:space="preserve">Прочие безвозмездные поступления в бюджеты поселений </t>
  </si>
  <si>
    <t>налог на имущество физических лиц , взимаемый по ставкам , применяемым к объектам налогообложения , расположенным в границах сельских поселений</t>
  </si>
  <si>
    <t>Прочие межбюджетные трансферты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</si>
  <si>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</si>
  <si>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Муниципальные программы</t>
  </si>
  <si>
    <t>непрограммные расходы</t>
  </si>
  <si>
    <t>Межбюджетные трансферты из краевого и федерального бюджета и доли софинансирования в рамках непрограммных расходов</t>
  </si>
  <si>
    <t>Прочие непрограммные мероприятия</t>
  </si>
  <si>
    <t>2019 год</t>
  </si>
  <si>
    <t>Всего доходы  бюджета сельсовета на 2019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</si>
  <si>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</si>
  <si>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</si>
  <si>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</si>
  <si>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</si>
  <si>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</si>
  <si>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сельских поселений на выполнение передаваемых полномочий субъектов Российской Федерации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</si>
  <si>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</si>
  <si>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</si>
  <si>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</si>
  <si>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</si>
  <si>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15</t>
  </si>
  <si>
    <t>Прочие межбюджетные трансферты, передаваемые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</si>
  <si>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</si>
  <si>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Прочие межбюджетные трансферты на обеспечение первичных мер пожарной безопасности в рамках подпрограммы  «Предупреждение, спасение, помощь населению края в чрезвычайных ситуациях» государственной программы Красноярского края  «Защита от чрезвычайных ситуаций природного и техногенного характера и обеспечение безопасности населения»</t>
  </si>
  <si>
    <t>2020 год</t>
  </si>
  <si>
    <t>Всего доходы  бюджета сельсовета на 2020 год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</si>
  <si>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</si>
  <si>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</si>
  <si>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</si>
  <si>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управленческеих функций органов местного самоуправления в рамках непрограммных расходов органов местного самоуправления</t>
  </si>
  <si>
    <t xml:space="preserve">Закупка товаров, работ и услуг для обеспечения государственных (муниципальных) нужд
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</si>
  <si>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непрограммных мероприятий</t>
  </si>
  <si>
    <t>Осуществление первичного воинского учета на территориях где отсутствуют военные комиссариаты, в рамках непрограммных расходов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</si>
  <si>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(прочие поступления)</t>
  </si>
  <si>
    <t>807 1 11 09045 10 1100 120</t>
  </si>
  <si>
    <t>Прочие межбюджетные трансферты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</si>
  <si>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Прочие межбюджетные трансферты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</si>
  <si>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Прочие межбюджетные трансферты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</si>
  <si>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Прочие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</si>
  <si>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</si>
  <si>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(пени и проценты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</si>
  <si>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(суммы денежных взысканий (штрафов) по соответствующему платежу согласно законодательству Российской Федерации)</t>
  </si>
  <si>
    <t>807 01 05 00 00 00 0000 000</t>
  </si>
  <si>
    <t>807 01 05 00 00 00 0000 500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</si>
  <si>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</si>
  <si>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</si>
  <si>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</si>
  <si>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 денежных  средств бюджетов</t>
  </si>
  <si>
    <t>Увеличение прочих  остатков  денежных  средств бюджетов сельских поселений</t>
  </si>
  <si>
    <t>807 01 05 02 00 00 0000 500</t>
  </si>
  <si>
    <t>807 01 05 02 01 00 0000 510</t>
  </si>
  <si>
    <t>807 01 05 02 01 10 0000 510</t>
  </si>
  <si>
    <t>Уменьшение  остатков    средств бюджетов</t>
  </si>
  <si>
    <t>Уменьшение  прочих  остатков    средств бюджетов</t>
  </si>
  <si>
    <t>Уменьшение  прочих  остатков  денежных   средств бюджетов</t>
  </si>
  <si>
    <t>807 01 05 00 00 00 0000 600</t>
  </si>
  <si>
    <t>807 01 05 02 00 00 0000 600</t>
  </si>
  <si>
    <t>807 01 05 02 01 00 0000 610</t>
  </si>
  <si>
    <t>807 01 05 02 01 10 0000 610</t>
  </si>
  <si>
    <t>Уменьшение  прочих  остатков  денежных  средств бюджетов сельских поселений</t>
  </si>
  <si>
    <t>Дотации на выравнивание бюджетной обеспеченности</t>
  </si>
  <si>
    <t>Приложение №2</t>
  </si>
  <si>
    <t>Возврат прочих остатков субсидий, субвенций и иных межбюджетных трансфертов, имеющих целевое назначение, прошлых лет  из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</si>
  <si>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</si>
  <si>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деятельности централизованной бухгалтерии в рамках непрограммных расходов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</si>
  <si>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</si>
  <si>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Доходы бюджетов сельских поселений от возврата автономными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</si>
  <si>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</si>
  <si>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Дотации на выравнивание бюджетной обеспеченности поселений в рамках подпрограммы "Создание условий для эффективного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</si>
  <si>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Иные межбюджетные трансферты выделяемые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</t>
  </si>
  <si>
    <t>04 7 00 00000</t>
  </si>
  <si>
    <t>04 7 00 48220</t>
  </si>
  <si>
    <t>04 1 00 44030</t>
  </si>
  <si>
    <t>Муниципальная программа «Развитие физической культуры и спорта в  муниципальном образовании Недокурский сельсовет».</t>
  </si>
  <si>
    <t>Обеспечение деятельности оказание услуг подведомственных учреждений в рамках муниципальной программы «Развитие физической культуры и спорта в  муниципальном образовании Недокурский сельсовет».</t>
  </si>
  <si>
    <t>17</t>
  </si>
  <si>
    <t>14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</si>
  <si>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</si>
  <si>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</si>
  <si>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</si>
  <si>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ГОСУДАРСТВЕННАЯ ПОШЛИНА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</si>
  <si>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</si>
  <si>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</si>
  <si>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</si>
  <si>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</si>
  <si>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01 05 02 01 10 0000 510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</si>
  <si>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</si>
  <si>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</si>
  <si>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</si>
  <si>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01 05 02 01 10 0000 610</t>
  </si>
  <si>
    <t>Прочие межбюджетные трансферты на поддержку мер по обеспечению сбалансированности бюджетов в рамках подпрограммы "Создание условий для эффективного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</si>
  <si>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</si>
  <si>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Прочие межбюджетные трансферты, передаваемые бюджетам 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</si>
  <si>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</si>
  <si>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</si>
  <si>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</si>
  <si>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807 1 11 05075 10 2000 120</t>
  </si>
  <si>
    <t>Доходы от сдачи в аренду имущества, составляющего казну сельских поселений (за исключением земельных участков) (пени и проценты по соответствующему платежу)</t>
  </si>
  <si>
    <t>807 1 11 05075 10 3000 120</t>
  </si>
  <si>
    <t>Доходы от сдачи в аренду имущества, составляющего казну сельских поселений (за исключением земельных участков)  (суммы денежных взысканий (штрафов) по соответствующему платежу согласно законодательству Российской Федерации)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</si>
  <si>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</si>
  <si>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Наименование кода классификации доходов бюджета</t>
  </si>
  <si>
    <t>Код классификации доходов бюджета</t>
  </si>
  <si>
    <t>Наименование кода группы, подгруппы, статьи и вида источника финансирования дефицита бюджета</t>
  </si>
  <si>
    <t xml:space="preserve">Код классификации источников финансирования дефицита бюджета </t>
  </si>
  <si>
    <t>Код главного администратора</t>
  </si>
  <si>
    <t>код аналитической группы подвида</t>
  </si>
  <si>
    <t>код группы подвида</t>
  </si>
  <si>
    <t>код главного администратора</t>
  </si>
  <si>
    <t>Наименование показателя бюджетной классификации</t>
  </si>
  <si>
    <t>Наименование главного распорядителя и наименование показателей бюджетной классификации</t>
  </si>
  <si>
    <t>Код главного распорядителя бюджетных средств</t>
  </si>
  <si>
    <t>Наименование муниципальной программы и наименование показателей бюджетной классификации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</si>
  <si>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</si>
  <si>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</si>
  <si>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</si>
  <si>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</si>
  <si>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</si>
  <si>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</si>
  <si>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</si>
  <si>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807 1 13 01995 10 0000 130</t>
  </si>
  <si>
    <t>807 1 13 02065 10 0000 130</t>
  </si>
  <si>
    <t>807 1 13 02995 10 0000 130</t>
  </si>
  <si>
    <t>807 1 14 02053 10 0000 410</t>
  </si>
  <si>
    <t>807 1 16 23051 10 0000 140</t>
  </si>
  <si>
    <t>807 1 16 23052 10 0000 140</t>
  </si>
  <si>
    <t>Приложение № 9</t>
  </si>
  <si>
    <t>Объем межбюджетных трансфертов, получаемых из других бюджетов бюджетной системы Российской Федерации на 2018 год и плановый период 2019-2020 годов</t>
  </si>
  <si>
    <t>Наименование</t>
  </si>
  <si>
    <t>Прочие непрограмные мероприятия</t>
  </si>
  <si>
    <t>04 6 00 00000</t>
  </si>
  <si>
    <t>Мероприятия в области занятости населения в рамках непрограммных расходов</t>
  </si>
  <si>
    <t>04 6 00 46040</t>
  </si>
  <si>
    <t>807 1 14 06025 10 0000 430</t>
  </si>
  <si>
    <t>807 1 11 05075 10 0000 120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</si>
  <si>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</si>
  <si>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</si>
  <si>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Прочие межбюджетные трансферты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</si>
  <si>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0053</t>
  </si>
  <si>
    <t>Прочие межбюджетные трансферты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</si>
  <si>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Другие вопросы в области жилищно-коммунального хозяйства</t>
  </si>
  <si>
    <t>0505</t>
  </si>
  <si>
    <t>Здравоохранение</t>
  </si>
  <si>
    <t>0900</t>
  </si>
  <si>
    <t>Другие вопросы в области здравоохранения</t>
  </si>
  <si>
    <t>0909</t>
  </si>
  <si>
    <t>Иные межбюджетные трансферты выделяемые из бюджета Недокурского сельсовета в районный бюджет на организацию в границах поселения тепло и водоснабжения в рамках непрограммных расходов</t>
  </si>
  <si>
    <t>04 2 00 48110</t>
  </si>
  <si>
    <t>04 2 00 49640</t>
  </si>
  <si>
    <t>Руководство и управление в сфере управленческих функций органов местного самоуправления в рамках непрограмных расходов органов местного самоуправления</t>
  </si>
  <si>
    <t>Транспортировка в морг безродных, невостребованных и неопознанных умерших в рамках непрограммных расходов</t>
  </si>
  <si>
    <t>04 1 00 10210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</si>
  <si>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непрограмных расходов</t>
  </si>
  <si>
    <t xml:space="preserve">Субсидирование учреждений бюджетной сферы, в том числе казенных, бюджетных, автономных и некоммерческих организаций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</si>
  <si>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</t>
  </si>
  <si>
    <t>04 1 00  10210</t>
  </si>
  <si>
    <t>11</t>
  </si>
  <si>
    <t>09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</si>
  <si>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</si>
  <si>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</si>
  <si>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бюджета   сельсовета  на 2019 год и плановый период 2020-2021 годов</t>
  </si>
  <si>
    <t xml:space="preserve">к проекту решения Недокурского сельского Совета депутатов </t>
  </si>
  <si>
    <t>"О  бюджете Недокурского сельсовета на 2019 год и плановый период 2020-2021 годов"</t>
  </si>
  <si>
    <t>№         от_____________ г.</t>
  </si>
  <si>
    <t>Прочие межбюджетные трансферты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</si>
  <si>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Прочие поступления от денежных взысканий (штрафов) и иных сумм возмещении ущерба, зачисляемые в бюджеты сельских поселений</t>
  </si>
  <si>
    <t>807 1 16 90050 10 0000 140</t>
  </si>
  <si>
    <t>Иные межбюджетные трансферты выделяемые из бюджета Недокурского сельсовета в районный бюджет  по организации исполнения бюджета поселения и контроля за исполнением данного бюджета</t>
  </si>
  <si>
    <t>Распределение иных межбюджетных трансфертов, выделяемых из бюджета поселения в районный бюджет на финансирование расходов по передаваемым органами местного самоуправления поселений для осуществления части полномочий органами местного самоуправления  района на 2019 год и плановый период 2020-2021 годов</t>
  </si>
  <si>
    <t>2021 год</t>
  </si>
  <si>
    <t>Итого 01</t>
  </si>
  <si>
    <t>к проекту решения Недокурского сельского Совета депутатов "О  бюджете Недокурского сельсовета на 2019 год и плановый период 2020-2021 годов"                                            №         от_____________ г.</t>
  </si>
  <si>
    <t xml:space="preserve">Доходы местного бюджета на 2019 год и плановый период 2020-2021 годов </t>
  </si>
  <si>
    <t>Распределение бюджетных ассигнований по целевым статьям (муниципальным программам Недокурского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 2019 год и плановый период  2020-2021 годов</t>
  </si>
  <si>
    <t>Всего доходы  бюджета сельсовета на 2021 год</t>
  </si>
  <si>
    <t xml:space="preserve"> источников внутреннего финансирования дефицита бюджета Недокурского сельсовета на 2019 год и плановый период 2020-2021 годы</t>
  </si>
  <si>
    <t>150</t>
  </si>
  <si>
    <t>к проекту решения Недокурского сельского Совета депутатов "О  бюджете Недокурского сельсовета на 2019 год и плановый период 2020-2021 годов"                                                        №         от_____________ г.</t>
  </si>
  <si>
    <t>807 2 02 15001 10 0000 150</t>
  </si>
  <si>
    <t>807 2 02 30024 10 7514 150</t>
  </si>
  <si>
    <t>807 2 02 35118 10 0000 150</t>
  </si>
  <si>
    <t>807 2 02 49999 10 0021 150</t>
  </si>
  <si>
    <t>807 2 02 49999 10 0023 150</t>
  </si>
  <si>
    <t>807 2 02 49999 10 0036 150</t>
  </si>
  <si>
    <t>807 2 02 49999 10 0046 150</t>
  </si>
  <si>
    <t>807 2 02 49999 10 0053 150</t>
  </si>
  <si>
    <t>807 2 02 49999 10 0055 150</t>
  </si>
  <si>
    <t>807 2 02 49999 10 0057 150</t>
  </si>
  <si>
    <t>807 2 02 49999 10 0059 150</t>
  </si>
  <si>
    <t>807 2 02 49999 10 0063 150</t>
  </si>
  <si>
    <t>807 2 02 49999 10 0064 150</t>
  </si>
  <si>
    <t>807 2 02 49999 10 0068 150</t>
  </si>
  <si>
    <t>807 2 02 49999 10 0071 150</t>
  </si>
  <si>
    <t>807 2 18 60010 10 0000 150</t>
  </si>
  <si>
    <t>807 2 18 60020 10 0000 150</t>
  </si>
  <si>
    <t>807 2 19 60010 10 0000 150</t>
  </si>
  <si>
    <t>807 2 02 49999 10 0076 150</t>
  </si>
  <si>
    <t>807 2 02 49999 10 0077 150</t>
  </si>
  <si>
    <t>807 2 02 49999 10 0081 150</t>
  </si>
  <si>
    <t>900 1 17 01 050 10 0000 150</t>
  </si>
  <si>
    <t>900 2 08 05 000 10 0000 150</t>
  </si>
  <si>
    <t>807 2 07 05030 10 0000 150</t>
  </si>
  <si>
    <t>807 2 18 05010 10 0000 150</t>
  </si>
  <si>
    <t>807 2 18 05020 10 0000 150</t>
  </si>
  <si>
    <t>807 2 18 05030 10 0000 150</t>
  </si>
  <si>
    <t>807 1 17 01050 10 0000 150</t>
  </si>
  <si>
    <t>807 1 17 05050 10 0000 150</t>
  </si>
  <si>
    <t>807 1 17 14030 10 0000 150</t>
  </si>
  <si>
    <t>Иные межбюджетные трансферты выделяемые из бюджета Недокурского сельсовета в районный бюджет на осуществление полномочий по внутреннему муниципальному финансовому контролю в рамках непрограммных расходов</t>
  </si>
  <si>
    <t>Ведомственная структура расходов бюджета Недокурского сельсовета на 2019 год  и плановый период 2020-2021 годов</t>
  </si>
  <si>
    <t>Распределение расходов местного бюджета на 2019  год и плановый период 2020-2021 годов по разделам и подразделам классификации расходов бюджетов Российской Федерации</t>
  </si>
  <si>
    <t>№п/п</t>
  </si>
  <si>
    <t>Наименование нормативного правового акта, наименование нормативного  обязательства</t>
  </si>
  <si>
    <t>Социальная политика</t>
  </si>
  <si>
    <t>Пенсионное обеспечение</t>
  </si>
  <si>
    <t>Доплата к пенсии муниципальных служащих в рамках непрограммных расходов</t>
  </si>
  <si>
    <t>Социальное обеспечение и иные выплаты населению</t>
  </si>
  <si>
    <t>Публичные нормативные социальные выплаты гражданам</t>
  </si>
  <si>
    <t>Итого</t>
  </si>
  <si>
    <t>1000</t>
  </si>
  <si>
    <t>1001</t>
  </si>
  <si>
    <t>Публичные нормативные обязательства Недокурского сельсовета на 2019 г. и плановый период 2020-2021 годов</t>
  </si>
  <si>
    <t>Приложение № 10</t>
  </si>
  <si>
    <t>О5</t>
  </si>
  <si>
    <t>300</t>
  </si>
  <si>
    <t>310</t>
  </si>
  <si>
    <t>Подпрограмма: "Обеспечение безопасности жизнедеятельности муниципального образования Недокурский сельсовет"</t>
  </si>
  <si>
    <t>Расходы по устройству минерализованных защитных противопожарных полос в рамках подпрограммы "Обеспечение безопасности жизнедеятельности муниципального образования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</si>
  <si>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03 0 00  00000</t>
  </si>
  <si>
    <t>03 1 00 00000</t>
  </si>
  <si>
    <t>03 1 00 49340</t>
  </si>
  <si>
    <t>Расходы по энергосбережению и повышению энергетической эффективности в рамках подпрограммы "Энергосбережение и повышение энергетической эффективности на территории муниципального образования Недокурский сельсовет" муниципальной программы «Улучшение жизнедеятельности населения муниципального образования Недокурский сельсовет»</t>
  </si>
  <si>
    <t>03 4 00 00000</t>
  </si>
  <si>
    <t>Подпрограмма: "Энергосбережение и повышение энергетической эффективности на территории муниципального образования Недокурский сельсовет"</t>
  </si>
  <si>
    <t>Обеспечение пожарной безопасности</t>
  </si>
  <si>
    <t>04 8 00 00000</t>
  </si>
  <si>
    <t>04 8 00 01110</t>
  </si>
  <si>
    <t>03 4 00 49320</t>
  </si>
  <si>
    <t>04 7 00 48510</t>
  </si>
  <si>
    <t>04 7 00 42060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</si>
  <si>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</si>
  <si>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03  400 00000</t>
  </si>
  <si>
    <t>03 4 00 49340</t>
  </si>
  <si>
    <t>0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</si>
</sst>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.000"/>
    <numFmt numFmtId="166" formatCode="#,##0.000000000"/>
    <numFmt numFmtId="167" formatCode="0.00000"/>
    <numFmt numFmtId="168" formatCode="#,##0.00000"/>
    <numFmt numFmtId="169" formatCode="0.0000"/>
    <numFmt numFmtId="170" formatCode="#,##0.0000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</font>
    <font>
      <sz val="8"/>
      <color theme="1"/>
      <name val="Calibri"/>
      <family val="2"/>
      <charset val="204"/>
      <scheme val="minor"/>
    </font>
    <font>
      <sz val="12"/>
      <name val="Helv"/>
      <charset val="204"/>
    </font>
    <font>
      <sz val="12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Helv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</cellStyleXfs>
  <cellXfs count="427">
    <xf numFmtId="0" fontId="0" fillId="0" borderId="0" xfId="0"/>
    <xf numFmtId="0" fontId="3" fillId="0" borderId="1" xfId="6" applyFont="1" applyFill="1" applyBorder="1" applyAlignment="1">
      <alignment wrapText="1" shrinkToFit="1"/>
    </xf>
    <xf numFmtId="0" fontId="3" fillId="0" borderId="2" xfId="6" applyFont="1" applyFill="1" applyBorder="1" applyAlignment="1">
      <alignment wrapText="1" shrinkToFit="1"/>
    </xf>
    <xf numFmtId="49" fontId="3" fillId="0" borderId="2" xfId="6" applyNumberFormat="1" applyFont="1" applyFill="1" applyBorder="1" applyAlignment="1">
      <alignment wrapText="1" shrinkToFit="1"/>
    </xf>
    <xf numFmtId="0" fontId="3" fillId="0" borderId="3" xfId="6" applyFont="1" applyFill="1" applyBorder="1" applyAlignment="1">
      <alignment horizontal="center" wrapText="1" shrinkToFit="1"/>
    </xf>
    <xf numFmtId="0" fontId="3" fillId="0" borderId="4" xfId="6" applyFont="1" applyFill="1" applyBorder="1" applyAlignment="1">
      <alignment horizontal="center" wrapText="1" shrinkToFit="1"/>
    </xf>
    <xf numFmtId="49" fontId="3" fillId="0" borderId="3" xfId="6" applyNumberFormat="1" applyFont="1" applyFill="1" applyBorder="1" applyAlignment="1">
      <alignment horizontal="center" wrapText="1" shrinkToFit="1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justify" wrapText="1"/>
    </xf>
    <xf numFmtId="0" fontId="9" fillId="0" borderId="5" xfId="0" applyFont="1" applyFill="1" applyBorder="1" applyAlignment="1">
      <alignment horizontal="justify" wrapText="1"/>
    </xf>
    <xf numFmtId="49" fontId="9" fillId="0" borderId="5" xfId="0" applyNumberFormat="1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justify"/>
    </xf>
    <xf numFmtId="0" fontId="3" fillId="0" borderId="5" xfId="0" applyFont="1" applyFill="1" applyBorder="1" applyAlignment="1">
      <alignment horizontal="justify"/>
    </xf>
    <xf numFmtId="0" fontId="9" fillId="0" borderId="5" xfId="0" applyFont="1" applyFill="1" applyBorder="1" applyAlignment="1">
      <alignment wrapText="1" shrinkToFit="1"/>
    </xf>
    <xf numFmtId="0" fontId="9" fillId="0" borderId="6" xfId="0" applyFont="1" applyFill="1" applyBorder="1" applyAlignment="1">
      <alignment horizontal="justify"/>
    </xf>
    <xf numFmtId="0" fontId="3" fillId="0" borderId="5" xfId="0" applyFont="1" applyFill="1" applyBorder="1" applyAlignment="1">
      <alignment horizontal="left"/>
    </xf>
    <xf numFmtId="49" fontId="9" fillId="0" borderId="7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vertical="justify" wrapText="1"/>
    </xf>
    <xf numFmtId="49" fontId="9" fillId="0" borderId="8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wrapText="1"/>
    </xf>
    <xf numFmtId="49" fontId="9" fillId="0" borderId="5" xfId="0" applyNumberFormat="1" applyFont="1" applyFill="1" applyBorder="1" applyAlignment="1">
      <alignment horizontal="left"/>
    </xf>
    <xf numFmtId="49" fontId="9" fillId="0" borderId="5" xfId="0" applyNumberFormat="1" applyFont="1" applyFill="1" applyBorder="1" applyAlignment="1">
      <alignment horizontal="right" wrapText="1" shrinkToFit="1"/>
    </xf>
    <xf numFmtId="0" fontId="9" fillId="0" borderId="0" xfId="0" applyFont="1" applyFill="1"/>
    <xf numFmtId="0" fontId="9" fillId="0" borderId="5" xfId="0" applyNumberFormat="1" applyFont="1" applyFill="1" applyBorder="1" applyAlignment="1">
      <alignment horizontal="justify"/>
    </xf>
    <xf numFmtId="0" fontId="10" fillId="0" borderId="0" xfId="0" applyFont="1" applyFill="1"/>
    <xf numFmtId="0" fontId="9" fillId="0" borderId="5" xfId="0" applyFont="1" applyFill="1" applyBorder="1" applyAlignment="1"/>
    <xf numFmtId="0" fontId="3" fillId="0" borderId="5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1" fillId="0" borderId="0" xfId="0" applyFont="1" applyFill="1"/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165" fontId="1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>
      <alignment horizontal="center" vertical="top" wrapText="1"/>
    </xf>
    <xf numFmtId="165" fontId="12" fillId="2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165" fontId="3" fillId="2" borderId="5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6" fillId="0" borderId="5" xfId="6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/>
    </xf>
    <xf numFmtId="0" fontId="20" fillId="2" borderId="0" xfId="7" applyFont="1" applyFill="1" applyProtection="1">
      <protection locked="0"/>
    </xf>
    <xf numFmtId="165" fontId="20" fillId="2" borderId="0" xfId="7" applyNumberFormat="1" applyFont="1" applyFill="1" applyBorder="1" applyProtection="1">
      <protection locked="0"/>
    </xf>
    <xf numFmtId="0" fontId="20" fillId="2" borderId="0" xfId="7" applyFont="1" applyFill="1" applyBorder="1"/>
    <xf numFmtId="0" fontId="20" fillId="2" borderId="0" xfId="7" applyFont="1" applyFill="1"/>
    <xf numFmtId="0" fontId="1" fillId="2" borderId="0" xfId="7" applyFont="1" applyFill="1" applyProtection="1">
      <protection locked="0"/>
    </xf>
    <xf numFmtId="165" fontId="1" fillId="2" borderId="0" xfId="7" applyNumberFormat="1" applyFont="1" applyFill="1" applyBorder="1" applyProtection="1">
      <protection locked="0"/>
    </xf>
    <xf numFmtId="0" fontId="22" fillId="2" borderId="0" xfId="7" applyFont="1" applyFill="1" applyProtection="1">
      <protection locked="0"/>
    </xf>
    <xf numFmtId="0" fontId="23" fillId="2" borderId="0" xfId="7" applyFont="1" applyFill="1" applyBorder="1" applyAlignment="1" applyProtection="1">
      <alignment horizontal="center"/>
      <protection locked="0"/>
    </xf>
    <xf numFmtId="165" fontId="1" fillId="2" borderId="0" xfId="7" applyNumberFormat="1" applyFont="1" applyFill="1" applyBorder="1" applyAlignment="1" applyProtection="1">
      <alignment horizontal="right"/>
      <protection locked="0"/>
    </xf>
    <xf numFmtId="2" fontId="3" fillId="2" borderId="5" xfId="7" applyNumberFormat="1" applyFont="1" applyFill="1" applyBorder="1" applyAlignment="1" applyProtection="1">
      <alignment horizontal="center" vertical="center"/>
      <protection locked="0"/>
    </xf>
    <xf numFmtId="165" fontId="3" fillId="2" borderId="5" xfId="7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7" applyFont="1" applyFill="1" applyBorder="1" applyAlignment="1" applyProtection="1">
      <alignment horizontal="center"/>
      <protection locked="0"/>
    </xf>
    <xf numFmtId="0" fontId="3" fillId="2" borderId="5" xfId="7" applyFont="1" applyFill="1" applyBorder="1" applyAlignment="1" applyProtection="1">
      <alignment horizontal="center"/>
      <protection locked="0"/>
    </xf>
    <xf numFmtId="49" fontId="2" fillId="2" borderId="5" xfId="7" applyNumberFormat="1" applyFont="1" applyFill="1" applyBorder="1" applyAlignment="1" applyProtection="1">
      <alignment horizontal="center"/>
      <protection locked="0"/>
    </xf>
    <xf numFmtId="49" fontId="2" fillId="2" borderId="5" xfId="7" applyNumberFormat="1" applyFont="1" applyFill="1" applyBorder="1" applyAlignment="1" applyProtection="1">
      <alignment horizontal="right"/>
      <protection locked="0"/>
    </xf>
    <xf numFmtId="0" fontId="2" fillId="2" borderId="5" xfId="7" applyFont="1" applyFill="1" applyBorder="1" applyProtection="1">
      <protection locked="0"/>
    </xf>
    <xf numFmtId="165" fontId="2" fillId="2" borderId="5" xfId="7" applyNumberFormat="1" applyFont="1" applyFill="1" applyBorder="1" applyAlignment="1" applyProtection="1">
      <alignment horizontal="center" vertical="center"/>
      <protection locked="0"/>
    </xf>
    <xf numFmtId="49" fontId="2" fillId="2" borderId="5" xfId="7" applyNumberFormat="1" applyFont="1" applyFill="1" applyBorder="1" applyProtection="1">
      <protection locked="0"/>
    </xf>
    <xf numFmtId="49" fontId="2" fillId="2" borderId="5" xfId="7" applyNumberFormat="1" applyFont="1" applyFill="1" applyBorder="1" applyAlignment="1" applyProtection="1">
      <alignment horizontal="left"/>
      <protection locked="0"/>
    </xf>
    <xf numFmtId="49" fontId="13" fillId="2" borderId="5" xfId="7" applyNumberFormat="1" applyFont="1" applyFill="1" applyBorder="1" applyAlignment="1" applyProtection="1">
      <alignment vertical="top"/>
      <protection locked="0"/>
    </xf>
    <xf numFmtId="49" fontId="13" fillId="2" borderId="5" xfId="7" applyNumberFormat="1" applyFont="1" applyFill="1" applyBorder="1" applyAlignment="1" applyProtection="1">
      <alignment horizontal="left" vertical="top"/>
      <protection locked="0"/>
    </xf>
    <xf numFmtId="49" fontId="13" fillId="2" borderId="5" xfId="7" applyNumberFormat="1" applyFont="1" applyFill="1" applyBorder="1" applyAlignment="1" applyProtection="1">
      <alignment horizontal="right" vertical="top"/>
      <protection locked="0"/>
    </xf>
    <xf numFmtId="0" fontId="13" fillId="2" borderId="5" xfId="7" applyFont="1" applyFill="1" applyBorder="1" applyAlignment="1" applyProtection="1">
      <alignment vertical="top" wrapText="1"/>
      <protection locked="0"/>
    </xf>
    <xf numFmtId="165" fontId="13" fillId="2" borderId="5" xfId="7" applyNumberFormat="1" applyFont="1" applyFill="1" applyBorder="1" applyAlignment="1" applyProtection="1">
      <alignment horizontal="center" vertical="center"/>
      <protection locked="0"/>
    </xf>
    <xf numFmtId="49" fontId="3" fillId="2" borderId="5" xfId="7" applyNumberFormat="1" applyFont="1" applyFill="1" applyBorder="1" applyAlignment="1" applyProtection="1">
      <alignment vertical="top"/>
      <protection locked="0"/>
    </xf>
    <xf numFmtId="49" fontId="3" fillId="2" borderId="5" xfId="7" applyNumberFormat="1" applyFont="1" applyFill="1" applyBorder="1" applyAlignment="1" applyProtection="1">
      <alignment horizontal="left" vertical="top"/>
      <protection locked="0"/>
    </xf>
    <xf numFmtId="49" fontId="3" fillId="2" borderId="5" xfId="7" applyNumberFormat="1" applyFont="1" applyFill="1" applyBorder="1" applyAlignment="1" applyProtection="1">
      <alignment horizontal="right" vertical="top"/>
      <protection locked="0"/>
    </xf>
    <xf numFmtId="0" fontId="3" fillId="2" borderId="5" xfId="7" applyFont="1" applyFill="1" applyBorder="1" applyAlignment="1" applyProtection="1">
      <alignment vertical="top" wrapText="1"/>
      <protection locked="0"/>
    </xf>
    <xf numFmtId="165" fontId="3" fillId="2" borderId="5" xfId="7" applyNumberFormat="1" applyFont="1" applyFill="1" applyBorder="1" applyAlignment="1" applyProtection="1">
      <alignment horizontal="center" vertical="center"/>
      <protection locked="0"/>
    </xf>
    <xf numFmtId="0" fontId="12" fillId="2" borderId="5" xfId="7" applyFont="1" applyFill="1" applyBorder="1" applyProtection="1">
      <protection locked="0"/>
    </xf>
    <xf numFmtId="165" fontId="12" fillId="2" borderId="5" xfId="7" applyNumberFormat="1" applyFont="1" applyFill="1" applyBorder="1" applyAlignment="1" applyProtection="1">
      <alignment horizontal="center" vertical="center"/>
      <protection locked="0"/>
    </xf>
    <xf numFmtId="0" fontId="9" fillId="2" borderId="5" xfId="3" applyFont="1" applyFill="1" applyBorder="1" applyAlignment="1">
      <alignment wrapText="1"/>
    </xf>
    <xf numFmtId="165" fontId="9" fillId="2" borderId="5" xfId="7" applyNumberFormat="1" applyFont="1" applyFill="1" applyBorder="1" applyAlignment="1" applyProtection="1">
      <alignment horizontal="center" vertical="center"/>
      <protection locked="0"/>
    </xf>
    <xf numFmtId="0" fontId="3" fillId="2" borderId="5" xfId="7" applyFont="1" applyFill="1" applyBorder="1" applyProtection="1">
      <protection locked="0"/>
    </xf>
    <xf numFmtId="49" fontId="8" fillId="2" borderId="5" xfId="0" applyNumberFormat="1" applyFont="1" applyFill="1" applyBorder="1" applyAlignment="1">
      <alignment vertical="top"/>
    </xf>
    <xf numFmtId="0" fontId="8" fillId="2" borderId="5" xfId="0" applyFont="1" applyFill="1" applyBorder="1" applyAlignment="1">
      <alignment wrapText="1"/>
    </xf>
    <xf numFmtId="165" fontId="10" fillId="2" borderId="5" xfId="7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2" fillId="2" borderId="5" xfId="7" applyFont="1" applyFill="1" applyBorder="1" applyAlignment="1" applyProtection="1">
      <alignment vertical="top"/>
      <protection locked="0"/>
    </xf>
    <xf numFmtId="49" fontId="2" fillId="2" borderId="5" xfId="0" applyNumberFormat="1" applyFont="1" applyFill="1" applyBorder="1"/>
    <xf numFmtId="0" fontId="2" fillId="2" borderId="5" xfId="0" applyFont="1" applyFill="1" applyBorder="1" applyAlignment="1">
      <alignment wrapText="1"/>
    </xf>
    <xf numFmtId="49" fontId="13" fillId="2" borderId="5" xfId="7" applyNumberFormat="1" applyFont="1" applyFill="1" applyBorder="1" applyAlignment="1" applyProtection="1">
      <alignment vertical="top" wrapText="1"/>
      <protection locked="0"/>
    </xf>
    <xf numFmtId="49" fontId="13" fillId="2" borderId="5" xfId="7" applyNumberFormat="1" applyFont="1" applyFill="1" applyBorder="1" applyAlignment="1" applyProtection="1">
      <alignment horizontal="left" vertical="top" wrapText="1"/>
      <protection locked="0"/>
    </xf>
    <xf numFmtId="49" fontId="13" fillId="2" borderId="5" xfId="7" applyNumberFormat="1" applyFont="1" applyFill="1" applyBorder="1" applyAlignment="1" applyProtection="1">
      <alignment horizontal="right" vertical="top" wrapText="1"/>
      <protection locked="0"/>
    </xf>
    <xf numFmtId="165" fontId="13" fillId="2" borderId="5" xfId="7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7" applyNumberFormat="1" applyFont="1" applyFill="1" applyBorder="1" applyAlignment="1" applyProtection="1">
      <alignment horizontal="left" vertical="top" wrapText="1"/>
      <protection locked="0"/>
    </xf>
    <xf numFmtId="49" fontId="3" fillId="2" borderId="5" xfId="7" applyNumberFormat="1" applyFont="1" applyFill="1" applyBorder="1" applyAlignment="1" applyProtection="1">
      <alignment vertical="top" wrapText="1"/>
      <protection locked="0"/>
    </xf>
    <xf numFmtId="49" fontId="3" fillId="2" borderId="5" xfId="7" applyNumberFormat="1" applyFont="1" applyFill="1" applyBorder="1" applyAlignment="1" applyProtection="1">
      <alignment horizontal="right" vertical="top" wrapText="1"/>
      <protection locked="0"/>
    </xf>
    <xf numFmtId="0" fontId="13" fillId="2" borderId="5" xfId="7" applyFont="1" applyFill="1" applyBorder="1" applyAlignment="1" applyProtection="1">
      <alignment vertical="top"/>
      <protection locked="0"/>
    </xf>
    <xf numFmtId="0" fontId="3" fillId="2" borderId="5" xfId="7" applyFont="1" applyFill="1" applyBorder="1" applyAlignment="1" applyProtection="1">
      <alignment vertical="top"/>
      <protection locked="0"/>
    </xf>
    <xf numFmtId="49" fontId="2" fillId="2" borderId="5" xfId="7" applyNumberFormat="1" applyFont="1" applyFill="1" applyBorder="1" applyAlignment="1" applyProtection="1">
      <alignment vertical="top"/>
      <protection locked="0"/>
    </xf>
    <xf numFmtId="49" fontId="2" fillId="2" borderId="5" xfId="7" applyNumberFormat="1" applyFont="1" applyFill="1" applyBorder="1" applyAlignment="1" applyProtection="1">
      <alignment horizontal="right" vertical="top"/>
      <protection locked="0"/>
    </xf>
    <xf numFmtId="0" fontId="2" fillId="2" borderId="5" xfId="7" applyFont="1" applyFill="1" applyBorder="1" applyAlignment="1" applyProtection="1">
      <alignment vertical="top" wrapText="1"/>
      <protection locked="0"/>
    </xf>
    <xf numFmtId="0" fontId="13" fillId="2" borderId="0" xfId="7" applyFont="1" applyFill="1"/>
    <xf numFmtId="0" fontId="3" fillId="2" borderId="0" xfId="7" applyFont="1" applyFill="1"/>
    <xf numFmtId="0" fontId="13" fillId="2" borderId="5" xfId="7" applyFont="1" applyFill="1" applyBorder="1" applyProtection="1">
      <protection locked="0"/>
    </xf>
    <xf numFmtId="49" fontId="12" fillId="2" borderId="5" xfId="7" applyNumberFormat="1" applyFont="1" applyFill="1" applyBorder="1" applyAlignment="1" applyProtection="1">
      <alignment vertical="top"/>
      <protection locked="0"/>
    </xf>
    <xf numFmtId="49" fontId="12" fillId="2" borderId="5" xfId="7" applyNumberFormat="1" applyFont="1" applyFill="1" applyBorder="1" applyAlignment="1" applyProtection="1">
      <alignment horizontal="right" vertical="top"/>
      <protection locked="0"/>
    </xf>
    <xf numFmtId="0" fontId="12" fillId="2" borderId="5" xfId="7" applyFont="1" applyFill="1" applyBorder="1" applyAlignment="1" applyProtection="1">
      <alignment vertical="top" wrapText="1"/>
      <protection locked="0"/>
    </xf>
    <xf numFmtId="0" fontId="23" fillId="2" borderId="0" xfId="7" applyFont="1" applyFill="1"/>
    <xf numFmtId="0" fontId="2" fillId="2" borderId="0" xfId="7" applyFont="1" applyFill="1"/>
    <xf numFmtId="165" fontId="20" fillId="2" borderId="5" xfId="7" applyNumberFormat="1" applyFont="1" applyFill="1" applyBorder="1" applyAlignment="1" applyProtection="1">
      <alignment horizontal="center" vertical="center"/>
      <protection locked="0"/>
    </xf>
    <xf numFmtId="0" fontId="3" fillId="2" borderId="5" xfId="7" applyNumberFormat="1" applyFont="1" applyFill="1" applyBorder="1" applyAlignment="1" applyProtection="1">
      <alignment vertical="top" wrapText="1"/>
      <protection locked="0"/>
    </xf>
    <xf numFmtId="0" fontId="7" fillId="0" borderId="5" xfId="7" applyFont="1" applyFill="1" applyBorder="1" applyProtection="1">
      <protection locked="0"/>
    </xf>
    <xf numFmtId="49" fontId="7" fillId="0" borderId="5" xfId="7" applyNumberFormat="1" applyFont="1" applyFill="1" applyBorder="1" applyProtection="1">
      <protection locked="0"/>
    </xf>
    <xf numFmtId="49" fontId="7" fillId="0" borderId="5" xfId="7" applyNumberFormat="1" applyFont="1" applyFill="1" applyBorder="1" applyAlignment="1" applyProtection="1">
      <alignment horizontal="right"/>
      <protection locked="0"/>
    </xf>
    <xf numFmtId="0" fontId="8" fillId="0" borderId="5" xfId="7" applyFont="1" applyFill="1" applyBorder="1" applyAlignment="1" applyProtection="1">
      <alignment vertical="top" wrapText="1"/>
      <protection locked="0"/>
    </xf>
    <xf numFmtId="165" fontId="8" fillId="0" borderId="5" xfId="7" applyNumberFormat="1" applyFont="1" applyFill="1" applyBorder="1" applyAlignment="1" applyProtection="1">
      <alignment horizontal="center" vertical="center"/>
      <protection locked="0"/>
    </xf>
    <xf numFmtId="0" fontId="7" fillId="0" borderId="0" xfId="7" applyFont="1" applyFill="1"/>
    <xf numFmtId="49" fontId="3" fillId="0" borderId="3" xfId="6" applyNumberFormat="1" applyFont="1" applyFill="1" applyBorder="1" applyAlignment="1">
      <alignment horizontal="center" vertical="center" wrapText="1" shrinkToFit="1"/>
    </xf>
    <xf numFmtId="49" fontId="3" fillId="0" borderId="2" xfId="6" applyNumberFormat="1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25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26" fillId="0" borderId="0" xfId="0" applyFont="1"/>
    <xf numFmtId="49" fontId="26" fillId="0" borderId="0" xfId="0" applyNumberFormat="1" applyFont="1"/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49" fontId="25" fillId="0" borderId="0" xfId="0" applyNumberFormat="1" applyFont="1"/>
    <xf numFmtId="0" fontId="7" fillId="0" borderId="0" xfId="0" applyFont="1" applyAlignment="1">
      <alignment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 wrapText="1"/>
    </xf>
    <xf numFmtId="0" fontId="26" fillId="0" borderId="0" xfId="0" applyFont="1" applyBorder="1"/>
    <xf numFmtId="0" fontId="25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3" fillId="2" borderId="5" xfId="7" applyFont="1" applyFill="1" applyBorder="1" applyAlignment="1" applyProtection="1">
      <alignment textRotation="90" wrapText="1"/>
      <protection locked="0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0" borderId="5" xfId="0" applyFont="1" applyFill="1" applyBorder="1"/>
    <xf numFmtId="0" fontId="14" fillId="0" borderId="5" xfId="0" applyFont="1" applyFill="1" applyBorder="1" applyAlignment="1">
      <alignment wrapText="1" shrinkToFit="1"/>
    </xf>
    <xf numFmtId="0" fontId="18" fillId="0" borderId="0" xfId="0" applyFont="1" applyFill="1"/>
    <xf numFmtId="0" fontId="16" fillId="0" borderId="5" xfId="0" applyFont="1" applyFill="1" applyBorder="1" applyAlignment="1">
      <alignment horizontal="justify"/>
    </xf>
    <xf numFmtId="0" fontId="17" fillId="0" borderId="5" xfId="0" applyFont="1" applyFill="1" applyBorder="1" applyAlignment="1">
      <alignment horizontal="justify"/>
    </xf>
    <xf numFmtId="165" fontId="3" fillId="0" borderId="5" xfId="7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7" fillId="0" borderId="5" xfId="0" applyNumberFormat="1" applyFont="1" applyFill="1" applyBorder="1" applyAlignment="1">
      <alignment horizontal="left"/>
    </xf>
    <xf numFmtId="0" fontId="16" fillId="0" borderId="5" xfId="0" applyFont="1" applyFill="1" applyBorder="1" applyAlignment="1">
      <alignment horizontal="left" wrapText="1" shrinkToFit="1"/>
    </xf>
    <xf numFmtId="49" fontId="16" fillId="0" borderId="5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9" fontId="3" fillId="0" borderId="2" xfId="6" applyNumberFormat="1" applyFont="1" applyFill="1" applyBorder="1" applyAlignment="1">
      <alignment horizontal="left" wrapText="1" shrinkToFit="1"/>
    </xf>
    <xf numFmtId="49" fontId="3" fillId="0" borderId="3" xfId="6" applyNumberFormat="1" applyFont="1" applyFill="1" applyBorder="1" applyAlignment="1">
      <alignment horizontal="left" wrapText="1" shrinkToFit="1"/>
    </xf>
    <xf numFmtId="49" fontId="9" fillId="0" borderId="5" xfId="0" applyNumberFormat="1" applyFont="1" applyFill="1" applyBorder="1" applyAlignment="1">
      <alignment horizontal="left" wrapText="1" shrinkToFit="1"/>
    </xf>
    <xf numFmtId="49" fontId="3" fillId="0" borderId="5" xfId="0" applyNumberFormat="1" applyFont="1" applyFill="1" applyBorder="1" applyAlignment="1">
      <alignment horizontal="left"/>
    </xf>
    <xf numFmtId="49" fontId="9" fillId="0" borderId="7" xfId="0" applyNumberFormat="1" applyFont="1" applyFill="1" applyBorder="1" applyAlignment="1">
      <alignment horizontal="left"/>
    </xf>
    <xf numFmtId="0" fontId="16" fillId="0" borderId="5" xfId="0" applyFont="1" applyFill="1" applyBorder="1" applyAlignment="1">
      <alignment horizontal="justify" wrapText="1"/>
    </xf>
    <xf numFmtId="0" fontId="2" fillId="2" borderId="5" xfId="7" applyNumberFormat="1" applyFont="1" applyFill="1" applyBorder="1" applyAlignment="1" applyProtection="1">
      <alignment vertical="top" wrapText="1"/>
      <protection locked="0"/>
    </xf>
    <xf numFmtId="0" fontId="13" fillId="2" borderId="5" xfId="7" applyNumberFormat="1" applyFont="1" applyFill="1" applyBorder="1" applyAlignment="1" applyProtection="1">
      <alignment vertical="top" wrapText="1"/>
      <protection locked="0"/>
    </xf>
    <xf numFmtId="0" fontId="9" fillId="0" borderId="7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7" fillId="0" borderId="0" xfId="0" applyFont="1"/>
    <xf numFmtId="0" fontId="27" fillId="2" borderId="0" xfId="0" applyFont="1" applyFill="1"/>
    <xf numFmtId="0" fontId="3" fillId="0" borderId="0" xfId="0" applyFont="1"/>
    <xf numFmtId="166" fontId="27" fillId="0" borderId="0" xfId="0" applyNumberFormat="1" applyFont="1"/>
    <xf numFmtId="165" fontId="27" fillId="0" borderId="0" xfId="0" applyNumberFormat="1" applyFont="1"/>
    <xf numFmtId="0" fontId="2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5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wrapText="1" shrinkToFit="1"/>
    </xf>
    <xf numFmtId="0" fontId="10" fillId="0" borderId="5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/>
    </xf>
    <xf numFmtId="0" fontId="3" fillId="0" borderId="6" xfId="6" applyFont="1" applyFill="1" applyBorder="1" applyAlignment="1">
      <alignment horizontal="center" wrapText="1" shrinkToFit="1"/>
    </xf>
    <xf numFmtId="49" fontId="3" fillId="0" borderId="6" xfId="6" applyNumberFormat="1" applyFont="1" applyFill="1" applyBorder="1" applyAlignment="1">
      <alignment horizontal="center" wrapText="1" shrinkToFit="1"/>
    </xf>
    <xf numFmtId="49" fontId="3" fillId="0" borderId="6" xfId="6" applyNumberFormat="1" applyFont="1" applyFill="1" applyBorder="1" applyAlignment="1">
      <alignment horizontal="left" wrapText="1" shrinkToFit="1"/>
    </xf>
    <xf numFmtId="49" fontId="3" fillId="0" borderId="6" xfId="6" applyNumberFormat="1" applyFont="1" applyFill="1" applyBorder="1" applyAlignment="1">
      <alignment horizontal="center" vertical="center" wrapText="1" shrinkToFit="1"/>
    </xf>
    <xf numFmtId="0" fontId="2" fillId="0" borderId="16" xfId="6" applyFont="1" applyFill="1" applyBorder="1" applyAlignment="1">
      <alignment horizontal="center" wrapText="1" shrinkToFit="1"/>
    </xf>
    <xf numFmtId="0" fontId="3" fillId="0" borderId="5" xfId="0" applyFont="1" applyBorder="1" applyAlignment="1">
      <alignment wrapText="1"/>
    </xf>
    <xf numFmtId="0" fontId="28" fillId="0" borderId="0" xfId="0" applyFont="1" applyAlignment="1"/>
    <xf numFmtId="0" fontId="28" fillId="0" borderId="5" xfId="0" applyFont="1" applyBorder="1" applyAlignment="1">
      <alignment wrapText="1"/>
    </xf>
    <xf numFmtId="167" fontId="28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0" fontId="29" fillId="0" borderId="5" xfId="0" applyFont="1" applyBorder="1" applyAlignment="1"/>
    <xf numFmtId="167" fontId="29" fillId="0" borderId="5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" fillId="0" borderId="0" xfId="0" applyFont="1" applyAlignment="1"/>
    <xf numFmtId="0" fontId="17" fillId="0" borderId="8" xfId="0" applyFont="1" applyFill="1" applyBorder="1" applyAlignment="1">
      <alignment horizontal="left" vertical="top" wrapText="1" readingOrder="2"/>
    </xf>
    <xf numFmtId="0" fontId="17" fillId="0" borderId="8" xfId="0" applyFont="1" applyFill="1" applyBorder="1" applyAlignment="1">
      <alignment horizontal="left" wrapText="1" readingOrder="2"/>
    </xf>
    <xf numFmtId="0" fontId="17" fillId="0" borderId="0" xfId="0" applyFont="1" applyFill="1"/>
    <xf numFmtId="0" fontId="17" fillId="0" borderId="5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5" xfId="0" applyFont="1" applyFill="1" applyBorder="1" applyAlignment="1">
      <alignment horizontal="left" wrapText="1" shrinkToFit="1"/>
    </xf>
    <xf numFmtId="167" fontId="14" fillId="0" borderId="5" xfId="0" applyNumberFormat="1" applyFont="1" applyFill="1" applyBorder="1" applyAlignment="1">
      <alignment wrapText="1" shrinkToFit="1"/>
    </xf>
    <xf numFmtId="0" fontId="14" fillId="0" borderId="0" xfId="0" applyFont="1" applyFill="1"/>
    <xf numFmtId="0" fontId="17" fillId="0" borderId="5" xfId="0" applyFont="1" applyFill="1" applyBorder="1" applyAlignment="1">
      <alignment horizontal="left" wrapText="1" shrinkToFit="1"/>
    </xf>
    <xf numFmtId="49" fontId="14" fillId="0" borderId="5" xfId="0" applyNumberFormat="1" applyFont="1" applyFill="1" applyBorder="1" applyAlignment="1">
      <alignment horizontal="left" wrapText="1" shrinkToFit="1"/>
    </xf>
    <xf numFmtId="0" fontId="17" fillId="0" borderId="5" xfId="0" applyFont="1" applyFill="1" applyBorder="1" applyAlignment="1">
      <alignment wrapText="1" shrinkToFit="1"/>
    </xf>
    <xf numFmtId="49" fontId="17" fillId="0" borderId="5" xfId="0" applyNumberFormat="1" applyFont="1" applyFill="1" applyBorder="1" applyAlignment="1">
      <alignment horizontal="left" wrapText="1" shrinkToFit="1"/>
    </xf>
    <xf numFmtId="167" fontId="16" fillId="0" borderId="5" xfId="0" applyNumberFormat="1" applyFont="1" applyFill="1" applyBorder="1" applyAlignment="1">
      <alignment wrapText="1" shrinkToFit="1"/>
    </xf>
    <xf numFmtId="49" fontId="17" fillId="0" borderId="5" xfId="0" applyNumberFormat="1" applyFont="1" applyFill="1" applyBorder="1" applyAlignment="1">
      <alignment horizontal="left" vertical="top" wrapText="1" shrinkToFit="1"/>
    </xf>
    <xf numFmtId="49" fontId="16" fillId="0" borderId="5" xfId="0" applyNumberFormat="1" applyFont="1" applyFill="1" applyBorder="1" applyAlignment="1">
      <alignment horizontal="left" wrapText="1" shrinkToFit="1"/>
    </xf>
    <xf numFmtId="167" fontId="19" fillId="0" borderId="5" xfId="0" applyNumberFormat="1" applyFont="1" applyFill="1" applyBorder="1" applyAlignment="1">
      <alignment wrapText="1" shrinkToFit="1"/>
    </xf>
    <xf numFmtId="0" fontId="17" fillId="0" borderId="5" xfId="0" applyFont="1" applyFill="1" applyBorder="1" applyAlignment="1">
      <alignment horizontal="justify" wrapText="1"/>
    </xf>
    <xf numFmtId="167" fontId="16" fillId="0" borderId="5" xfId="0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7" fillId="0" borderId="7" xfId="0" applyFont="1" applyFill="1" applyBorder="1" applyAlignment="1">
      <alignment vertical="justify" wrapText="1"/>
    </xf>
    <xf numFmtId="0" fontId="14" fillId="0" borderId="5" xfId="0" applyFont="1" applyFill="1" applyBorder="1" applyAlignment="1"/>
    <xf numFmtId="49" fontId="14" fillId="0" borderId="5" xfId="0" applyNumberFormat="1" applyFont="1" applyFill="1" applyBorder="1" applyAlignment="1">
      <alignment horizontal="left"/>
    </xf>
    <xf numFmtId="167" fontId="19" fillId="0" borderId="5" xfId="0" applyNumberFormat="1" applyFont="1" applyFill="1" applyBorder="1" applyAlignment="1">
      <alignment horizontal="right"/>
    </xf>
    <xf numFmtId="0" fontId="17" fillId="0" borderId="7" xfId="0" applyFont="1" applyFill="1" applyBorder="1" applyAlignment="1"/>
    <xf numFmtId="49" fontId="17" fillId="0" borderId="7" xfId="0" applyNumberFormat="1" applyFont="1" applyFill="1" applyBorder="1" applyAlignment="1">
      <alignment horizontal="left"/>
    </xf>
    <xf numFmtId="0" fontId="17" fillId="0" borderId="7" xfId="0" applyFont="1" applyFill="1" applyBorder="1" applyAlignment="1">
      <alignment wrapText="1"/>
    </xf>
    <xf numFmtId="49" fontId="17" fillId="0" borderId="6" xfId="0" applyNumberFormat="1" applyFont="1" applyFill="1" applyBorder="1" applyAlignment="1">
      <alignment horizontal="left"/>
    </xf>
    <xf numFmtId="49" fontId="17" fillId="0" borderId="8" xfId="0" applyNumberFormat="1" applyFont="1" applyFill="1" applyBorder="1" applyAlignment="1">
      <alignment horizontal="left"/>
    </xf>
    <xf numFmtId="0" fontId="14" fillId="0" borderId="5" xfId="0" applyFont="1" applyFill="1" applyBorder="1" applyAlignment="1">
      <alignment horizontal="justify"/>
    </xf>
    <xf numFmtId="167" fontId="16" fillId="0" borderId="10" xfId="0" applyNumberFormat="1" applyFont="1" applyFill="1" applyBorder="1" applyAlignment="1">
      <alignment horizontal="right"/>
    </xf>
    <xf numFmtId="0" fontId="14" fillId="0" borderId="5" xfId="0" applyFont="1" applyFill="1" applyBorder="1" applyAlignment="1">
      <alignment horizontal="justify" wrapText="1"/>
    </xf>
    <xf numFmtId="0" fontId="17" fillId="0" borderId="6" xfId="0" applyFont="1" applyFill="1" applyBorder="1" applyAlignment="1">
      <alignment horizontal="justify"/>
    </xf>
    <xf numFmtId="49" fontId="17" fillId="0" borderId="5" xfId="0" applyNumberFormat="1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167" fontId="14" fillId="0" borderId="5" xfId="0" applyNumberFormat="1" applyFont="1" applyFill="1" applyBorder="1" applyAlignment="1"/>
    <xf numFmtId="0" fontId="17" fillId="0" borderId="0" xfId="0" applyFont="1" applyFill="1" applyAlignment="1">
      <alignment horizontal="left"/>
    </xf>
    <xf numFmtId="164" fontId="17" fillId="0" borderId="0" xfId="0" applyNumberFormat="1" applyFont="1" applyFill="1"/>
    <xf numFmtId="167" fontId="2" fillId="0" borderId="6" xfId="6" applyNumberFormat="1" applyFont="1" applyFill="1" applyBorder="1" applyAlignment="1">
      <alignment horizontal="center" wrapText="1" shrinkToFit="1"/>
    </xf>
    <xf numFmtId="167" fontId="2" fillId="0" borderId="5" xfId="0" applyNumberFormat="1" applyFont="1" applyFill="1" applyBorder="1" applyAlignment="1">
      <alignment horizontal="right"/>
    </xf>
    <xf numFmtId="167" fontId="3" fillId="0" borderId="5" xfId="0" applyNumberFormat="1" applyFont="1" applyFill="1" applyBorder="1" applyAlignment="1">
      <alignment horizontal="right"/>
    </xf>
    <xf numFmtId="167" fontId="9" fillId="0" borderId="5" xfId="0" applyNumberFormat="1" applyFont="1" applyFill="1" applyBorder="1" applyAlignment="1">
      <alignment wrapText="1" shrinkToFit="1"/>
    </xf>
    <xf numFmtId="0" fontId="6" fillId="0" borderId="5" xfId="0" applyFont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3" borderId="0" xfId="0" applyFont="1" applyFill="1"/>
    <xf numFmtId="0" fontId="16" fillId="0" borderId="14" xfId="0" applyFont="1" applyFill="1" applyBorder="1" applyAlignment="1">
      <alignment horizontal="left" vertical="top" wrapText="1"/>
    </xf>
    <xf numFmtId="0" fontId="16" fillId="0" borderId="5" xfId="1" applyFont="1" applyFill="1" applyBorder="1" applyAlignment="1">
      <alignment horizontal="left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17" fillId="0" borderId="5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15" fillId="0" borderId="0" xfId="0" applyFont="1" applyFill="1"/>
    <xf numFmtId="0" fontId="27" fillId="0" borderId="0" xfId="0" applyFont="1" applyFill="1" applyAlignment="1">
      <alignment horizontal="center" vertical="center"/>
    </xf>
    <xf numFmtId="168" fontId="3" fillId="0" borderId="5" xfId="7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5" fontId="16" fillId="0" borderId="5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left" textRotation="90" wrapText="1" readingOrder="2"/>
    </xf>
    <xf numFmtId="164" fontId="3" fillId="0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justify"/>
    </xf>
    <xf numFmtId="49" fontId="17" fillId="2" borderId="5" xfId="0" applyNumberFormat="1" applyFont="1" applyFill="1" applyBorder="1" applyAlignment="1">
      <alignment horizontal="left"/>
    </xf>
    <xf numFmtId="0" fontId="17" fillId="2" borderId="6" xfId="0" applyFont="1" applyFill="1" applyBorder="1" applyAlignment="1">
      <alignment horizontal="justify"/>
    </xf>
    <xf numFmtId="0" fontId="27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167" fontId="6" fillId="0" borderId="5" xfId="0" applyNumberFormat="1" applyFont="1" applyBorder="1" applyAlignment="1">
      <alignment vertical="top" wrapText="1"/>
    </xf>
    <xf numFmtId="168" fontId="8" fillId="0" borderId="5" xfId="7" applyNumberFormat="1" applyFont="1" applyFill="1" applyBorder="1" applyAlignment="1" applyProtection="1">
      <alignment horizontal="center" vertical="center"/>
      <protection locked="0"/>
    </xf>
    <xf numFmtId="168" fontId="2" fillId="2" borderId="5" xfId="7" applyNumberFormat="1" applyFont="1" applyFill="1" applyBorder="1" applyAlignment="1" applyProtection="1">
      <alignment horizontal="center" vertical="center"/>
      <protection locked="0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top" wrapText="1"/>
    </xf>
    <xf numFmtId="168" fontId="2" fillId="0" borderId="5" xfId="0" applyNumberFormat="1" applyFont="1" applyFill="1" applyBorder="1" applyAlignment="1">
      <alignment horizontal="center" vertical="center" wrapText="1"/>
    </xf>
    <xf numFmtId="168" fontId="3" fillId="2" borderId="5" xfId="0" applyNumberFormat="1" applyFont="1" applyFill="1" applyBorder="1" applyAlignment="1">
      <alignment horizontal="center" vertical="center" wrapText="1"/>
    </xf>
    <xf numFmtId="168" fontId="12" fillId="0" borderId="5" xfId="0" applyNumberFormat="1" applyFont="1" applyFill="1" applyBorder="1" applyAlignment="1">
      <alignment horizontal="center" vertical="center" wrapText="1"/>
    </xf>
    <xf numFmtId="0" fontId="31" fillId="0" borderId="0" xfId="0" applyFont="1"/>
    <xf numFmtId="168" fontId="2" fillId="0" borderId="9" xfId="0" applyNumberFormat="1" applyFont="1" applyBorder="1" applyAlignment="1">
      <alignment horizontal="center"/>
    </xf>
    <xf numFmtId="49" fontId="14" fillId="0" borderId="5" xfId="0" applyNumberFormat="1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/>
    </xf>
    <xf numFmtId="167" fontId="2" fillId="0" borderId="5" xfId="0" applyNumberFormat="1" applyFont="1" applyFill="1" applyBorder="1" applyAlignment="1">
      <alignment wrapText="1" shrinkToFit="1"/>
    </xf>
    <xf numFmtId="167" fontId="3" fillId="0" borderId="5" xfId="0" applyNumberFormat="1" applyFont="1" applyFill="1" applyBorder="1" applyAlignment="1">
      <alignment wrapText="1" shrinkToFit="1"/>
    </xf>
    <xf numFmtId="0" fontId="9" fillId="0" borderId="5" xfId="0" applyFont="1" applyFill="1" applyBorder="1" applyAlignment="1">
      <alignment horizontal="justify" vertical="top" wrapText="1"/>
    </xf>
    <xf numFmtId="167" fontId="3" fillId="2" borderId="5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165" fontId="3" fillId="2" borderId="5" xfId="7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/>
    <xf numFmtId="169" fontId="3" fillId="0" borderId="5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32" fillId="0" borderId="0" xfId="0" applyFont="1"/>
    <xf numFmtId="0" fontId="7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8" fillId="0" borderId="14" xfId="0" applyFont="1" applyFill="1" applyBorder="1" applyAlignment="1">
      <alignment horizontal="justify" wrapText="1"/>
    </xf>
    <xf numFmtId="164" fontId="8" fillId="0" borderId="2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justify" wrapText="1"/>
    </xf>
    <xf numFmtId="164" fontId="7" fillId="0" borderId="2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0" xfId="0" applyFill="1"/>
    <xf numFmtId="0" fontId="6" fillId="0" borderId="5" xfId="0" applyFont="1" applyFill="1" applyBorder="1" applyAlignment="1">
      <alignment horizontal="justify" wrapText="1"/>
    </xf>
    <xf numFmtId="0" fontId="7" fillId="0" borderId="5" xfId="0" applyFont="1" applyFill="1" applyBorder="1" applyAlignment="1">
      <alignment horizontal="justify" wrapText="1"/>
    </xf>
    <xf numFmtId="0" fontId="0" fillId="0" borderId="0" xfId="0" applyFont="1" applyFill="1"/>
    <xf numFmtId="164" fontId="3" fillId="0" borderId="5" xfId="0" applyNumberFormat="1" applyFont="1" applyFill="1" applyBorder="1" applyAlignment="1">
      <alignment horizontal="center" vertical="center"/>
    </xf>
    <xf numFmtId="165" fontId="16" fillId="2" borderId="5" xfId="0" applyNumberFormat="1" applyFont="1" applyFill="1" applyBorder="1" applyAlignment="1">
      <alignment horizontal="center" vertical="center" wrapText="1"/>
    </xf>
    <xf numFmtId="170" fontId="16" fillId="0" borderId="5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28" fillId="0" borderId="0" xfId="0" applyFont="1" applyAlignment="1">
      <alignment horizontal="right" wrapText="1"/>
    </xf>
    <xf numFmtId="0" fontId="28" fillId="0" borderId="0" xfId="0" applyFont="1" applyAlignment="1">
      <alignment horizontal="right"/>
    </xf>
    <xf numFmtId="0" fontId="17" fillId="0" borderId="13" xfId="0" applyFont="1" applyBorder="1" applyAlignment="1">
      <alignment horizontal="justify" vertical="top" wrapText="1"/>
    </xf>
    <xf numFmtId="0" fontId="17" fillId="0" borderId="14" xfId="0" applyFont="1" applyBorder="1" applyAlignment="1">
      <alignment horizontal="justify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justify" vertical="top" wrapText="1"/>
    </xf>
    <xf numFmtId="0" fontId="17" fillId="0" borderId="14" xfId="0" applyFont="1" applyFill="1" applyBorder="1" applyAlignment="1">
      <alignment horizontal="justify" vertical="top" wrapText="1"/>
    </xf>
    <xf numFmtId="0" fontId="17" fillId="0" borderId="13" xfId="0" applyFont="1" applyFill="1" applyBorder="1" applyAlignment="1">
      <alignment horizontal="justify" vertical="top"/>
    </xf>
    <xf numFmtId="0" fontId="17" fillId="0" borderId="14" xfId="0" applyFont="1" applyFill="1" applyBorder="1" applyAlignment="1">
      <alignment horizontal="justify" vertical="top"/>
    </xf>
    <xf numFmtId="0" fontId="14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30" fillId="0" borderId="13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27" fillId="2" borderId="13" xfId="0" applyFont="1" applyFill="1" applyBorder="1" applyAlignment="1">
      <alignment horizontal="left" vertical="top" wrapText="1" shrinkToFit="1"/>
    </xf>
    <xf numFmtId="0" fontId="27" fillId="2" borderId="14" xfId="0" applyFont="1" applyFill="1" applyBorder="1" applyAlignment="1">
      <alignment horizontal="left" vertical="top" wrapText="1" shrinkToFi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21" fillId="2" borderId="0" xfId="7" applyFont="1" applyFill="1" applyAlignment="1" applyProtection="1">
      <alignment horizontal="center"/>
      <protection locked="0"/>
    </xf>
    <xf numFmtId="0" fontId="3" fillId="2" borderId="5" xfId="7" applyFont="1" applyFill="1" applyBorder="1" applyAlignment="1" applyProtection="1">
      <alignment horizontal="center" vertical="center" wrapText="1"/>
      <protection locked="0"/>
    </xf>
    <xf numFmtId="165" fontId="3" fillId="2" borderId="8" xfId="7" applyNumberFormat="1" applyFont="1" applyFill="1" applyBorder="1" applyAlignment="1" applyProtection="1">
      <alignment horizontal="center" vertical="center" wrapText="1"/>
      <protection locked="0"/>
    </xf>
    <xf numFmtId="165" fontId="3" fillId="2" borderId="7" xfId="7" applyNumberFormat="1" applyFont="1" applyFill="1" applyBorder="1" applyAlignment="1" applyProtection="1">
      <alignment horizontal="center" vertical="center" wrapText="1"/>
      <protection locked="0"/>
    </xf>
    <xf numFmtId="165" fontId="3" fillId="2" borderId="5" xfId="7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7" applyFont="1" applyFill="1" applyBorder="1" applyAlignment="1" applyProtection="1">
      <alignment horizontal="center" vertical="top"/>
      <protection locked="0"/>
    </xf>
    <xf numFmtId="0" fontId="3" fillId="2" borderId="15" xfId="7" applyFont="1" applyFill="1" applyBorder="1" applyAlignment="1" applyProtection="1">
      <alignment horizontal="center" vertical="top"/>
      <protection locked="0"/>
    </xf>
    <xf numFmtId="0" fontId="3" fillId="2" borderId="14" xfId="7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vertical="justify" wrapText="1" shrinkToFi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vertical="top" wrapText="1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164" fontId="3" fillId="0" borderId="8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vertical="top" wrapText="1"/>
    </xf>
    <xf numFmtId="164" fontId="3" fillId="0" borderId="5" xfId="0" applyNumberFormat="1" applyFont="1" applyBorder="1" applyAlignment="1"/>
    <xf numFmtId="164" fontId="3" fillId="0" borderId="13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wrapText="1"/>
    </xf>
    <xf numFmtId="0" fontId="18" fillId="0" borderId="0" xfId="0" applyNumberFormat="1" applyFont="1" applyFill="1"/>
    <xf numFmtId="49" fontId="17" fillId="0" borderId="5" xfId="0" applyNumberFormat="1" applyFont="1" applyFill="1" applyBorder="1" applyAlignment="1">
      <alignment horizontal="center"/>
    </xf>
    <xf numFmtId="49" fontId="17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justify"/>
    </xf>
    <xf numFmtId="168" fontId="16" fillId="0" borderId="5" xfId="0" applyNumberFormat="1" applyFont="1" applyFill="1" applyBorder="1" applyAlignment="1">
      <alignment horizontal="right" wrapText="1"/>
    </xf>
    <xf numFmtId="170" fontId="3" fillId="0" borderId="5" xfId="0" applyNumberFormat="1" applyFont="1" applyFill="1" applyBorder="1" applyAlignment="1">
      <alignment wrapText="1"/>
    </xf>
    <xf numFmtId="168" fontId="3" fillId="0" borderId="5" xfId="0" applyNumberFormat="1" applyFont="1" applyFill="1" applyBorder="1" applyAlignment="1">
      <alignment horizontal="right" wrapText="1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8" xfId="6"/>
    <cellStyle name="Обычный_Приложения к решению сессии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&#1080;&#1103;/Desktop/2017-12-20-181626099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5"/>
      <sheetName val="6"/>
      <sheetName val="7"/>
      <sheetName val="4"/>
      <sheetName val="8"/>
      <sheetName val="1"/>
      <sheetName val="10"/>
      <sheetName val="9"/>
      <sheetName val="3"/>
    </sheetNames>
    <sheetDataSet>
      <sheetData sheetId="0" refreshError="1"/>
      <sheetData sheetId="1" refreshError="1"/>
      <sheetData sheetId="2" refreshError="1">
        <row r="106">
          <cell r="H106">
            <v>12</v>
          </cell>
          <cell r="J106">
            <v>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workbookViewId="0">
      <selection activeCell="B16" sqref="B16"/>
    </sheetView>
  </sheetViews>
  <sheetFormatPr defaultRowHeight="15.75"/>
  <cols>
    <col min="1" max="1" width="30.28515625" style="58" customWidth="1"/>
    <col min="2" max="2" width="48" style="58" customWidth="1"/>
    <col min="3" max="3" width="14.7109375" style="58" customWidth="1"/>
    <col min="4" max="4" width="13.140625" style="58" customWidth="1"/>
    <col min="5" max="5" width="12" style="58" customWidth="1"/>
    <col min="6" max="6" width="0.28515625" style="58" customWidth="1"/>
    <col min="7" max="16384" width="9.140625" style="58"/>
  </cols>
  <sheetData>
    <row r="1" spans="1:10" ht="29.25" customHeight="1">
      <c r="B1" s="59"/>
      <c r="C1" s="351" t="s">
        <v>10</v>
      </c>
      <c r="D1" s="351"/>
      <c r="E1" s="351"/>
      <c r="F1" s="61"/>
      <c r="G1" s="61"/>
      <c r="H1" s="61"/>
      <c r="I1" s="61"/>
      <c r="J1" s="61"/>
    </row>
    <row r="2" spans="1:10" s="222" customFormat="1" ht="12.75" customHeight="1">
      <c r="A2" s="353" t="s">
        <v>382</v>
      </c>
      <c r="B2" s="353"/>
      <c r="C2" s="353"/>
      <c r="D2" s="353"/>
      <c r="E2" s="353"/>
    </row>
    <row r="3" spans="1:10" s="222" customFormat="1" ht="20.25" customHeight="1">
      <c r="B3" s="353" t="s">
        <v>383</v>
      </c>
      <c r="C3" s="353"/>
      <c r="D3" s="353"/>
      <c r="E3" s="353"/>
    </row>
    <row r="4" spans="1:10" s="222" customFormat="1" ht="12.75">
      <c r="C4" s="354" t="s">
        <v>384</v>
      </c>
      <c r="D4" s="354"/>
      <c r="E4" s="354"/>
    </row>
    <row r="5" spans="1:10" ht="17.25" customHeight="1">
      <c r="B5" s="352"/>
      <c r="C5" s="352"/>
      <c r="D5" s="352"/>
      <c r="E5" s="352"/>
      <c r="F5" s="62"/>
      <c r="G5" s="62"/>
      <c r="H5" s="62"/>
      <c r="I5" s="62"/>
      <c r="J5" s="62"/>
    </row>
    <row r="6" spans="1:10" ht="17.25" customHeight="1">
      <c r="B6" s="63"/>
      <c r="C6" s="350"/>
      <c r="D6" s="350"/>
      <c r="E6" s="350"/>
      <c r="G6" s="63"/>
      <c r="H6" s="63"/>
      <c r="I6" s="63"/>
      <c r="J6" s="63"/>
    </row>
    <row r="7" spans="1:10">
      <c r="A7" s="8"/>
    </row>
    <row r="8" spans="1:10">
      <c r="A8" s="347" t="s">
        <v>37</v>
      </c>
      <c r="B8" s="347"/>
      <c r="C8" s="347"/>
      <c r="D8" s="347"/>
      <c r="E8" s="347"/>
      <c r="F8" s="61"/>
      <c r="G8" s="61"/>
      <c r="H8" s="61"/>
    </row>
    <row r="9" spans="1:10">
      <c r="A9" s="347" t="s">
        <v>381</v>
      </c>
      <c r="B9" s="347"/>
      <c r="C9" s="347"/>
      <c r="D9" s="347"/>
      <c r="E9" s="347"/>
      <c r="F9" s="61"/>
      <c r="G9" s="61"/>
      <c r="H9" s="61"/>
    </row>
    <row r="10" spans="1:10">
      <c r="A10" s="8" t="s">
        <v>11</v>
      </c>
      <c r="E10" s="60" t="s">
        <v>38</v>
      </c>
    </row>
    <row r="11" spans="1:10" ht="47.25" customHeight="1">
      <c r="A11" s="348" t="s">
        <v>12</v>
      </c>
      <c r="B11" s="348" t="s">
        <v>321</v>
      </c>
      <c r="C11" s="349" t="s">
        <v>13</v>
      </c>
      <c r="D11" s="349"/>
      <c r="E11" s="349"/>
    </row>
    <row r="12" spans="1:10" ht="36.75" customHeight="1">
      <c r="A12" s="348"/>
      <c r="B12" s="348"/>
      <c r="C12" s="311" t="s">
        <v>229</v>
      </c>
      <c r="D12" s="311" t="s">
        <v>245</v>
      </c>
      <c r="E12" s="311" t="s">
        <v>390</v>
      </c>
    </row>
    <row r="13" spans="1:10" ht="35.1" customHeight="1">
      <c r="A13" s="266" t="s">
        <v>263</v>
      </c>
      <c r="B13" s="273" t="s">
        <v>265</v>
      </c>
      <c r="C13" s="293">
        <f>C18-C14</f>
        <v>0</v>
      </c>
      <c r="D13" s="293">
        <f t="shared" ref="D13:E13" si="0">D18-D14</f>
        <v>0</v>
      </c>
      <c r="E13" s="293">
        <f t="shared" si="0"/>
        <v>0</v>
      </c>
    </row>
    <row r="14" spans="1:10" ht="35.1" customHeight="1">
      <c r="A14" s="266" t="s">
        <v>264</v>
      </c>
      <c r="B14" s="266" t="s">
        <v>266</v>
      </c>
      <c r="C14" s="293">
        <f>C15</f>
        <v>9983.6740000000009</v>
      </c>
      <c r="D14" s="293">
        <f t="shared" ref="D14:E16" si="1">D15</f>
        <v>9973.0740000000005</v>
      </c>
      <c r="E14" s="293">
        <f t="shared" si="1"/>
        <v>9871.9740000000002</v>
      </c>
    </row>
    <row r="15" spans="1:10" ht="35.1" customHeight="1">
      <c r="A15" s="266" t="s">
        <v>270</v>
      </c>
      <c r="B15" s="266" t="s">
        <v>267</v>
      </c>
      <c r="C15" s="293">
        <f>C16</f>
        <v>9983.6740000000009</v>
      </c>
      <c r="D15" s="293">
        <f t="shared" si="1"/>
        <v>9973.0740000000005</v>
      </c>
      <c r="E15" s="293">
        <f t="shared" si="1"/>
        <v>9871.9740000000002</v>
      </c>
    </row>
    <row r="16" spans="1:10" ht="35.1" customHeight="1">
      <c r="A16" s="266" t="s">
        <v>271</v>
      </c>
      <c r="B16" s="266" t="s">
        <v>268</v>
      </c>
      <c r="C16" s="293">
        <f>C17</f>
        <v>9983.6740000000009</v>
      </c>
      <c r="D16" s="293">
        <f t="shared" si="1"/>
        <v>9973.0740000000005</v>
      </c>
      <c r="E16" s="293">
        <f t="shared" si="1"/>
        <v>9871.9740000000002</v>
      </c>
    </row>
    <row r="17" spans="1:5" ht="35.1" customHeight="1">
      <c r="A17" s="266" t="s">
        <v>272</v>
      </c>
      <c r="B17" s="266" t="s">
        <v>269</v>
      </c>
      <c r="C17" s="293">
        <v>9983.6740000000009</v>
      </c>
      <c r="D17" s="293">
        <v>9973.0740000000005</v>
      </c>
      <c r="E17" s="293">
        <v>9871.9740000000002</v>
      </c>
    </row>
    <row r="18" spans="1:5" ht="35.1" customHeight="1">
      <c r="A18" s="266" t="s">
        <v>276</v>
      </c>
      <c r="B18" s="266" t="s">
        <v>273</v>
      </c>
      <c r="C18" s="293">
        <f>C19</f>
        <v>9983.6740000000009</v>
      </c>
      <c r="D18" s="293">
        <f t="shared" ref="D18:E20" si="2">D19</f>
        <v>9973.0740000000005</v>
      </c>
      <c r="E18" s="293">
        <f t="shared" si="2"/>
        <v>9871.9740000000002</v>
      </c>
    </row>
    <row r="19" spans="1:5" ht="35.1" customHeight="1">
      <c r="A19" s="266" t="s">
        <v>277</v>
      </c>
      <c r="B19" s="266" t="s">
        <v>274</v>
      </c>
      <c r="C19" s="293">
        <f>C20</f>
        <v>9983.6740000000009</v>
      </c>
      <c r="D19" s="293">
        <f t="shared" si="2"/>
        <v>9973.0740000000005</v>
      </c>
      <c r="E19" s="293">
        <f t="shared" si="2"/>
        <v>9871.9740000000002</v>
      </c>
    </row>
    <row r="20" spans="1:5" ht="35.1" customHeight="1">
      <c r="A20" s="266" t="s">
        <v>278</v>
      </c>
      <c r="B20" s="266" t="s">
        <v>275</v>
      </c>
      <c r="C20" s="293">
        <f>C21</f>
        <v>9983.6740000000009</v>
      </c>
      <c r="D20" s="293">
        <f t="shared" si="2"/>
        <v>9973.0740000000005</v>
      </c>
      <c r="E20" s="293">
        <f t="shared" si="2"/>
        <v>9871.9740000000002</v>
      </c>
    </row>
    <row r="21" spans="1:5" ht="35.1" customHeight="1">
      <c r="A21" s="266" t="s">
        <v>279</v>
      </c>
      <c r="B21" s="266" t="s">
        <v>280</v>
      </c>
      <c r="C21" s="293">
        <v>9983.6740000000009</v>
      </c>
      <c r="D21" s="293">
        <v>9973.0740000000005</v>
      </c>
      <c r="E21" s="293">
        <v>9871.9740000000002</v>
      </c>
    </row>
    <row r="22" spans="1:5" ht="35.1" customHeight="1">
      <c r="A22" s="349" t="s">
        <v>14</v>
      </c>
      <c r="B22" s="349"/>
      <c r="C22" s="293">
        <f>C13</f>
        <v>0</v>
      </c>
      <c r="D22" s="293">
        <f t="shared" ref="D22:E22" si="3">D13</f>
        <v>0</v>
      </c>
      <c r="E22" s="293">
        <f t="shared" si="3"/>
        <v>0</v>
      </c>
    </row>
    <row r="23" spans="1:5">
      <c r="A23" s="7"/>
    </row>
    <row r="24" spans="1:5">
      <c r="A24" s="7"/>
    </row>
    <row r="25" spans="1:5">
      <c r="A25" s="7"/>
    </row>
    <row r="26" spans="1:5">
      <c r="A26" s="7"/>
    </row>
    <row r="27" spans="1:5">
      <c r="A27" s="7"/>
    </row>
    <row r="28" spans="1:5">
      <c r="A28" s="7"/>
    </row>
    <row r="29" spans="1:5">
      <c r="A29" s="7"/>
    </row>
    <row r="30" spans="1:5">
      <c r="A30" s="7"/>
    </row>
    <row r="31" spans="1:5">
      <c r="A31" s="7"/>
    </row>
    <row r="32" spans="1:5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</sheetData>
  <mergeCells count="12">
    <mergeCell ref="C6:E6"/>
    <mergeCell ref="C1:E1"/>
    <mergeCell ref="B5:E5"/>
    <mergeCell ref="A2:E2"/>
    <mergeCell ref="B3:E3"/>
    <mergeCell ref="C4:E4"/>
    <mergeCell ref="A8:E8"/>
    <mergeCell ref="A11:A12"/>
    <mergeCell ref="B11:B12"/>
    <mergeCell ref="C11:E11"/>
    <mergeCell ref="A22:B22"/>
    <mergeCell ref="A9:E9"/>
  </mergeCells>
  <phoneticPr fontId="5" type="noConversion"/>
  <pageMargins left="0.7" right="0.7" top="0.75" bottom="0.75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topLeftCell="A20" workbookViewId="0">
      <selection activeCell="B19" sqref="B19:D19"/>
    </sheetView>
  </sheetViews>
  <sheetFormatPr defaultRowHeight="12.75"/>
  <cols>
    <col min="1" max="1" width="43.5703125" style="222" customWidth="1"/>
    <col min="2" max="2" width="13.85546875" style="222" customWidth="1"/>
    <col min="3" max="3" width="12.42578125" style="222" customWidth="1"/>
    <col min="4" max="4" width="12.7109375" style="222" customWidth="1"/>
    <col min="5" max="16384" width="9.140625" style="222"/>
  </cols>
  <sheetData>
    <row r="1" spans="1:4">
      <c r="C1" s="222" t="s">
        <v>443</v>
      </c>
    </row>
    <row r="2" spans="1:4">
      <c r="A2" s="353" t="s">
        <v>382</v>
      </c>
      <c r="B2" s="353"/>
      <c r="C2" s="353"/>
      <c r="D2" s="353"/>
    </row>
    <row r="3" spans="1:4" ht="27" customHeight="1">
      <c r="B3" s="381" t="s">
        <v>383</v>
      </c>
      <c r="C3" s="381"/>
      <c r="D3" s="381"/>
    </row>
    <row r="4" spans="1:4">
      <c r="C4" s="222" t="s">
        <v>384</v>
      </c>
    </row>
    <row r="5" spans="1:4">
      <c r="A5" s="401" t="s">
        <v>389</v>
      </c>
      <c r="B5" s="401"/>
      <c r="C5" s="401"/>
      <c r="D5" s="401"/>
    </row>
    <row r="6" spans="1:4" ht="61.5" customHeight="1">
      <c r="A6" s="401"/>
      <c r="B6" s="401"/>
      <c r="C6" s="401"/>
      <c r="D6" s="401"/>
    </row>
    <row r="9" spans="1:4">
      <c r="A9" s="223"/>
      <c r="B9" s="199"/>
      <c r="C9" s="400" t="s">
        <v>79</v>
      </c>
      <c r="D9" s="400"/>
    </row>
    <row r="10" spans="1:4" s="215" customFormat="1" ht="19.5" customHeight="1">
      <c r="A10" s="408" t="s">
        <v>214</v>
      </c>
      <c r="B10" s="411" t="s">
        <v>215</v>
      </c>
      <c r="C10" s="411"/>
      <c r="D10" s="411"/>
    </row>
    <row r="11" spans="1:4" s="215" customFormat="1">
      <c r="A11" s="409"/>
      <c r="B11" s="412" t="s">
        <v>216</v>
      </c>
      <c r="C11" s="413"/>
      <c r="D11" s="414"/>
    </row>
    <row r="12" spans="1:4" s="215" customFormat="1" ht="21.75" customHeight="1">
      <c r="A12" s="409"/>
      <c r="B12" s="402" t="s">
        <v>46</v>
      </c>
      <c r="C12" s="403"/>
      <c r="D12" s="404"/>
    </row>
    <row r="13" spans="1:4" s="215" customFormat="1" ht="18.75" customHeight="1">
      <c r="A13" s="410"/>
      <c r="B13" s="218" t="s">
        <v>229</v>
      </c>
      <c r="C13" s="218" t="s">
        <v>245</v>
      </c>
      <c r="D13" s="218" t="s">
        <v>390</v>
      </c>
    </row>
    <row r="14" spans="1:4" s="215" customFormat="1" ht="30" customHeight="1">
      <c r="A14" s="310" t="s">
        <v>391</v>
      </c>
      <c r="B14" s="218">
        <f>B15+B17+B16</f>
        <v>871.38643999999999</v>
      </c>
      <c r="C14" s="218">
        <f t="shared" ref="C14:D14" si="0">C15+C17+C16</f>
        <v>871.38643999999999</v>
      </c>
      <c r="D14" s="218">
        <f t="shared" si="0"/>
        <v>871.38643999999999</v>
      </c>
    </row>
    <row r="15" spans="1:4" s="215" customFormat="1" ht="65.25" customHeight="1">
      <c r="A15" s="214" t="s">
        <v>213</v>
      </c>
      <c r="B15" s="218">
        <v>40</v>
      </c>
      <c r="C15" s="218">
        <v>40</v>
      </c>
      <c r="D15" s="218">
        <v>40</v>
      </c>
    </row>
    <row r="16" spans="1:4" s="215" customFormat="1" ht="71.25" customHeight="1">
      <c r="A16" s="214" t="s">
        <v>429</v>
      </c>
      <c r="B16" s="218">
        <v>18.466439999999999</v>
      </c>
      <c r="C16" s="218">
        <v>18.466439999999999</v>
      </c>
      <c r="D16" s="218">
        <v>18.466439999999999</v>
      </c>
    </row>
    <row r="17" spans="1:4" s="215" customFormat="1" ht="69.75" customHeight="1">
      <c r="A17" s="216" t="s">
        <v>388</v>
      </c>
      <c r="B17" s="217">
        <v>812.92</v>
      </c>
      <c r="C17" s="217">
        <v>812.92</v>
      </c>
      <c r="D17" s="217">
        <v>812.92</v>
      </c>
    </row>
    <row r="18" spans="1:4" s="215" customFormat="1" ht="21.75" customHeight="1">
      <c r="A18" s="216"/>
      <c r="B18" s="412" t="s">
        <v>444</v>
      </c>
      <c r="C18" s="413"/>
      <c r="D18" s="414"/>
    </row>
    <row r="19" spans="1:4" s="215" customFormat="1" ht="24" customHeight="1">
      <c r="A19" s="214"/>
      <c r="B19" s="415" t="s">
        <v>49</v>
      </c>
      <c r="C19" s="415"/>
      <c r="D19" s="415"/>
    </row>
    <row r="20" spans="1:4" s="215" customFormat="1" ht="54.75" customHeight="1">
      <c r="A20" s="216" t="s">
        <v>367</v>
      </c>
      <c r="B20" s="217">
        <v>37.612000000000002</v>
      </c>
      <c r="C20" s="217">
        <v>37.612000000000002</v>
      </c>
      <c r="D20" s="217">
        <v>37.612000000000002</v>
      </c>
    </row>
    <row r="21" spans="1:4" s="215" customFormat="1" ht="18.75" customHeight="1">
      <c r="A21" s="214"/>
      <c r="B21" s="405" t="s">
        <v>43</v>
      </c>
      <c r="C21" s="406"/>
      <c r="D21" s="407"/>
    </row>
    <row r="22" spans="1:4" s="215" customFormat="1" ht="17.25" customHeight="1">
      <c r="A22" s="214"/>
      <c r="B22" s="402" t="s">
        <v>247</v>
      </c>
      <c r="C22" s="403"/>
      <c r="D22" s="404"/>
    </row>
    <row r="23" spans="1:4" s="215" customFormat="1" ht="81.75" customHeight="1">
      <c r="A23" s="216" t="s">
        <v>290</v>
      </c>
      <c r="B23" s="217">
        <v>1278.6199999999999</v>
      </c>
      <c r="C23" s="217">
        <v>1278.6199999999999</v>
      </c>
      <c r="D23" s="217">
        <v>1278.6199999999999</v>
      </c>
    </row>
    <row r="24" spans="1:4" s="215" customFormat="1" ht="35.25" customHeight="1">
      <c r="A24" s="219" t="s">
        <v>6</v>
      </c>
      <c r="B24" s="220">
        <f>B14+B23+B20</f>
        <v>2187.6184400000002</v>
      </c>
      <c r="C24" s="220">
        <f>C14+C23+C20</f>
        <v>2187.6184400000002</v>
      </c>
      <c r="D24" s="220">
        <f>D14+D23+D20</f>
        <v>2187.6184400000002</v>
      </c>
    </row>
    <row r="25" spans="1:4" s="215" customFormat="1">
      <c r="B25" s="221"/>
      <c r="C25" s="221"/>
      <c r="D25" s="221"/>
    </row>
  </sheetData>
  <mergeCells count="12">
    <mergeCell ref="B22:D22"/>
    <mergeCell ref="B21:D21"/>
    <mergeCell ref="A2:D2"/>
    <mergeCell ref="B3:D3"/>
    <mergeCell ref="A5:D6"/>
    <mergeCell ref="C9:D9"/>
    <mergeCell ref="A10:A13"/>
    <mergeCell ref="B10:D10"/>
    <mergeCell ref="B11:D11"/>
    <mergeCell ref="B12:D12"/>
    <mergeCell ref="B19:D19"/>
    <mergeCell ref="B18:D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topLeftCell="A19" zoomScaleSheetLayoutView="100" workbookViewId="0">
      <selection activeCell="B33" sqref="B33:C33"/>
    </sheetView>
  </sheetViews>
  <sheetFormatPr defaultRowHeight="15"/>
  <cols>
    <col min="1" max="1" width="24.7109375" style="202" customWidth="1"/>
    <col min="2" max="2" width="9.140625" style="197"/>
    <col min="3" max="3" width="68.7109375" style="197" customWidth="1"/>
    <col min="4" max="4" width="9.140625" style="275" hidden="1" customWidth="1"/>
    <col min="5" max="10" width="9.140625" style="197" hidden="1" customWidth="1"/>
    <col min="11" max="16384" width="9.140625" style="197"/>
  </cols>
  <sheetData>
    <row r="1" spans="1:4" s="58" customFormat="1" ht="15.75">
      <c r="B1" s="59"/>
      <c r="C1" s="318" t="s">
        <v>282</v>
      </c>
      <c r="D1" s="276"/>
    </row>
    <row r="2" spans="1:4" s="222" customFormat="1" ht="12.75">
      <c r="A2" s="353" t="s">
        <v>382</v>
      </c>
      <c r="B2" s="353"/>
      <c r="C2" s="353"/>
      <c r="D2" s="353"/>
    </row>
    <row r="3" spans="1:4" s="222" customFormat="1" ht="20.25" customHeight="1">
      <c r="B3" s="353" t="s">
        <v>383</v>
      </c>
      <c r="C3" s="353"/>
      <c r="D3" s="353"/>
    </row>
    <row r="4" spans="1:4" s="222" customFormat="1" ht="12.75">
      <c r="C4" s="316" t="s">
        <v>384</v>
      </c>
    </row>
    <row r="5" spans="1:4">
      <c r="A5" s="203"/>
      <c r="C5" s="291"/>
    </row>
    <row r="6" spans="1:4" ht="31.5" customHeight="1">
      <c r="A6" s="364" t="s">
        <v>160</v>
      </c>
      <c r="B6" s="364"/>
      <c r="C6" s="364"/>
    </row>
    <row r="7" spans="1:4">
      <c r="A7" s="168"/>
    </row>
    <row r="8" spans="1:4" ht="31.5" customHeight="1">
      <c r="A8" s="204" t="s">
        <v>323</v>
      </c>
      <c r="B8" s="374" t="s">
        <v>322</v>
      </c>
      <c r="C8" s="375"/>
    </row>
    <row r="9" spans="1:4">
      <c r="A9" s="204">
        <v>1</v>
      </c>
      <c r="B9" s="368">
        <v>2</v>
      </c>
      <c r="C9" s="369"/>
    </row>
    <row r="10" spans="1:4" ht="16.5" customHeight="1">
      <c r="A10" s="365" t="s">
        <v>161</v>
      </c>
      <c r="B10" s="365"/>
      <c r="C10" s="365"/>
    </row>
    <row r="11" spans="1:4" ht="78.75" customHeight="1">
      <c r="A11" s="204" t="s">
        <v>174</v>
      </c>
      <c r="B11" s="355" t="s">
        <v>260</v>
      </c>
      <c r="C11" s="356"/>
    </row>
    <row r="12" spans="1:4" ht="61.5" customHeight="1">
      <c r="A12" s="204" t="s">
        <v>175</v>
      </c>
      <c r="B12" s="355" t="s">
        <v>261</v>
      </c>
      <c r="C12" s="356"/>
    </row>
    <row r="13" spans="1:4" ht="77.25" customHeight="1">
      <c r="A13" s="204" t="s">
        <v>176</v>
      </c>
      <c r="B13" s="355" t="s">
        <v>262</v>
      </c>
      <c r="C13" s="356"/>
    </row>
    <row r="14" spans="1:4" ht="68.25" customHeight="1">
      <c r="A14" s="204" t="s">
        <v>177</v>
      </c>
      <c r="B14" s="355" t="s">
        <v>254</v>
      </c>
      <c r="C14" s="356"/>
    </row>
    <row r="15" spans="1:4" s="275" customFormat="1" ht="39" customHeight="1">
      <c r="A15" s="274" t="s">
        <v>355</v>
      </c>
      <c r="B15" s="359" t="s">
        <v>356</v>
      </c>
      <c r="C15" s="360"/>
    </row>
    <row r="16" spans="1:4" ht="49.5" customHeight="1">
      <c r="A16" s="204" t="s">
        <v>317</v>
      </c>
      <c r="B16" s="366" t="s">
        <v>318</v>
      </c>
      <c r="C16" s="367"/>
    </row>
    <row r="17" spans="1:4" ht="51.75" customHeight="1">
      <c r="A17" s="204" t="s">
        <v>319</v>
      </c>
      <c r="B17" s="366" t="s">
        <v>320</v>
      </c>
      <c r="C17" s="367"/>
    </row>
    <row r="18" spans="1:4" s="268" customFormat="1" ht="63.75" customHeight="1">
      <c r="A18" s="204" t="s">
        <v>255</v>
      </c>
      <c r="B18" s="366" t="s">
        <v>380</v>
      </c>
      <c r="C18" s="367"/>
      <c r="D18" s="277"/>
    </row>
    <row r="19" spans="1:4" s="268" customFormat="1" ht="39.75" customHeight="1">
      <c r="A19" s="204" t="s">
        <v>341</v>
      </c>
      <c r="B19" s="372" t="s">
        <v>334</v>
      </c>
      <c r="C19" s="373"/>
      <c r="D19" s="277"/>
    </row>
    <row r="20" spans="1:4" s="268" customFormat="1" ht="43.5" customHeight="1">
      <c r="A20" s="204" t="s">
        <v>342</v>
      </c>
      <c r="B20" s="372" t="s">
        <v>335</v>
      </c>
      <c r="C20" s="373"/>
      <c r="D20" s="277"/>
    </row>
    <row r="21" spans="1:4" s="268" customFormat="1" ht="35.25" customHeight="1">
      <c r="A21" s="204" t="s">
        <v>343</v>
      </c>
      <c r="B21" s="372" t="s">
        <v>336</v>
      </c>
      <c r="C21" s="373"/>
      <c r="D21" s="277"/>
    </row>
    <row r="22" spans="1:4" s="268" customFormat="1" ht="67.5" customHeight="1">
      <c r="A22" s="204" t="s">
        <v>344</v>
      </c>
      <c r="B22" s="372" t="s">
        <v>337</v>
      </c>
      <c r="C22" s="373"/>
      <c r="D22" s="277"/>
    </row>
    <row r="23" spans="1:4" s="268" customFormat="1" ht="48.75" customHeight="1">
      <c r="A23" s="204" t="s">
        <v>354</v>
      </c>
      <c r="B23" s="372" t="s">
        <v>338</v>
      </c>
      <c r="C23" s="373"/>
      <c r="D23" s="277"/>
    </row>
    <row r="24" spans="1:4" s="268" customFormat="1" ht="63.75" customHeight="1">
      <c r="A24" s="204" t="s">
        <v>345</v>
      </c>
      <c r="B24" s="372" t="s">
        <v>339</v>
      </c>
      <c r="C24" s="373"/>
      <c r="D24" s="277"/>
    </row>
    <row r="25" spans="1:4" s="268" customFormat="1" ht="48.75" customHeight="1">
      <c r="A25" s="204" t="s">
        <v>346</v>
      </c>
      <c r="B25" s="372" t="s">
        <v>340</v>
      </c>
      <c r="C25" s="373"/>
      <c r="D25" s="277"/>
    </row>
    <row r="26" spans="1:4" ht="45" customHeight="1">
      <c r="A26" s="204" t="s">
        <v>178</v>
      </c>
      <c r="B26" s="355" t="s">
        <v>163</v>
      </c>
      <c r="C26" s="356"/>
    </row>
    <row r="27" spans="1:4" ht="48" customHeight="1">
      <c r="A27" s="204" t="s">
        <v>179</v>
      </c>
      <c r="B27" s="355" t="s">
        <v>164</v>
      </c>
      <c r="C27" s="356"/>
    </row>
    <row r="28" spans="1:4" s="275" customFormat="1" ht="38.25" customHeight="1">
      <c r="A28" s="274" t="s">
        <v>387</v>
      </c>
      <c r="B28" s="359" t="s">
        <v>386</v>
      </c>
      <c r="C28" s="360"/>
    </row>
    <row r="29" spans="1:4" ht="23.25" customHeight="1">
      <c r="A29" s="204" t="s">
        <v>426</v>
      </c>
      <c r="B29" s="355" t="s">
        <v>165</v>
      </c>
      <c r="C29" s="356"/>
    </row>
    <row r="30" spans="1:4" ht="24.75" customHeight="1">
      <c r="A30" s="204" t="s">
        <v>427</v>
      </c>
      <c r="B30" s="355" t="s">
        <v>162</v>
      </c>
      <c r="C30" s="356"/>
    </row>
    <row r="31" spans="1:4" ht="28.5" customHeight="1">
      <c r="A31" s="204" t="s">
        <v>428</v>
      </c>
      <c r="B31" s="355" t="s">
        <v>166</v>
      </c>
      <c r="C31" s="356"/>
    </row>
    <row r="32" spans="1:4" ht="80.25" customHeight="1">
      <c r="A32" s="204" t="s">
        <v>399</v>
      </c>
      <c r="B32" s="355" t="s">
        <v>289</v>
      </c>
      <c r="C32" s="356"/>
    </row>
    <row r="33" spans="1:3" ht="54" customHeight="1">
      <c r="A33" s="204" t="s">
        <v>400</v>
      </c>
      <c r="B33" s="366" t="s">
        <v>235</v>
      </c>
      <c r="C33" s="367"/>
    </row>
    <row r="34" spans="1:3" ht="36.75" customHeight="1">
      <c r="A34" s="204" t="s">
        <v>401</v>
      </c>
      <c r="B34" s="366" t="s">
        <v>239</v>
      </c>
      <c r="C34" s="367"/>
    </row>
    <row r="35" spans="1:3" ht="78" customHeight="1">
      <c r="A35" s="204" t="s">
        <v>402</v>
      </c>
      <c r="B35" s="355" t="s">
        <v>167</v>
      </c>
      <c r="C35" s="356"/>
    </row>
    <row r="36" spans="1:3" ht="45" customHeight="1">
      <c r="A36" s="204" t="s">
        <v>403</v>
      </c>
      <c r="B36" s="355" t="s">
        <v>168</v>
      </c>
      <c r="C36" s="356"/>
    </row>
    <row r="37" spans="1:3" ht="47.25" customHeight="1">
      <c r="A37" s="204" t="s">
        <v>404</v>
      </c>
      <c r="B37" s="355" t="s">
        <v>169</v>
      </c>
      <c r="C37" s="356"/>
    </row>
    <row r="38" spans="1:3" ht="76.5" customHeight="1">
      <c r="A38" s="204" t="s">
        <v>405</v>
      </c>
      <c r="B38" s="355" t="s">
        <v>170</v>
      </c>
      <c r="C38" s="356"/>
    </row>
    <row r="39" spans="1:3" ht="91.5" customHeight="1">
      <c r="A39" s="204" t="s">
        <v>406</v>
      </c>
      <c r="B39" s="366" t="s">
        <v>311</v>
      </c>
      <c r="C39" s="367"/>
    </row>
    <row r="40" spans="1:3" ht="80.25" customHeight="1">
      <c r="A40" s="204" t="s">
        <v>407</v>
      </c>
      <c r="B40" s="355" t="s">
        <v>223</v>
      </c>
      <c r="C40" s="356"/>
    </row>
    <row r="41" spans="1:3" ht="80.25" customHeight="1">
      <c r="A41" s="204" t="s">
        <v>408</v>
      </c>
      <c r="B41" s="366" t="s">
        <v>224</v>
      </c>
      <c r="C41" s="367"/>
    </row>
    <row r="42" spans="1:3" ht="78.75" customHeight="1">
      <c r="A42" s="204" t="s">
        <v>409</v>
      </c>
      <c r="B42" s="366" t="s">
        <v>244</v>
      </c>
      <c r="C42" s="367"/>
    </row>
    <row r="43" spans="1:3" ht="64.5" customHeight="1">
      <c r="A43" s="204" t="s">
        <v>410</v>
      </c>
      <c r="B43" s="366" t="s">
        <v>259</v>
      </c>
      <c r="C43" s="367"/>
    </row>
    <row r="44" spans="1:3" ht="80.25" customHeight="1">
      <c r="A44" s="204" t="s">
        <v>411</v>
      </c>
      <c r="B44" s="366" t="s">
        <v>257</v>
      </c>
      <c r="C44" s="367"/>
    </row>
    <row r="45" spans="1:3" ht="65.25" customHeight="1">
      <c r="A45" s="204" t="s">
        <v>412</v>
      </c>
      <c r="B45" s="370" t="s">
        <v>258</v>
      </c>
      <c r="C45" s="371"/>
    </row>
    <row r="46" spans="1:3" ht="51" customHeight="1">
      <c r="A46" s="204" t="s">
        <v>413</v>
      </c>
      <c r="B46" s="366" t="s">
        <v>256</v>
      </c>
      <c r="C46" s="367"/>
    </row>
    <row r="47" spans="1:3" s="275" customFormat="1" ht="66" customHeight="1">
      <c r="A47" s="274" t="s">
        <v>417</v>
      </c>
      <c r="B47" s="357" t="s">
        <v>357</v>
      </c>
      <c r="C47" s="358"/>
    </row>
    <row r="48" spans="1:3" s="275" customFormat="1" ht="60.75" customHeight="1">
      <c r="A48" s="274" t="s">
        <v>418</v>
      </c>
      <c r="B48" s="357" t="s">
        <v>358</v>
      </c>
      <c r="C48" s="358"/>
    </row>
    <row r="49" spans="1:4" s="275" customFormat="1" ht="67.5" customHeight="1">
      <c r="A49" s="274" t="s">
        <v>419</v>
      </c>
      <c r="B49" s="357" t="s">
        <v>385</v>
      </c>
      <c r="C49" s="358"/>
    </row>
    <row r="50" spans="1:4" ht="24.75" customHeight="1">
      <c r="A50" s="204" t="s">
        <v>422</v>
      </c>
      <c r="B50" s="355" t="s">
        <v>221</v>
      </c>
      <c r="C50" s="356"/>
    </row>
    <row r="51" spans="1:4" s="275" customFormat="1" ht="32.25" customHeight="1">
      <c r="A51" s="274" t="s">
        <v>423</v>
      </c>
      <c r="B51" s="357" t="s">
        <v>172</v>
      </c>
      <c r="C51" s="358"/>
    </row>
    <row r="52" spans="1:4" s="269" customFormat="1" ht="33" customHeight="1">
      <c r="A52" s="274" t="s">
        <v>424</v>
      </c>
      <c r="B52" s="357" t="s">
        <v>287</v>
      </c>
      <c r="C52" s="358"/>
      <c r="D52" s="275"/>
    </row>
    <row r="53" spans="1:4" s="269" customFormat="1" ht="34.5" customHeight="1">
      <c r="A53" s="274" t="s">
        <v>425</v>
      </c>
      <c r="B53" s="357" t="s">
        <v>288</v>
      </c>
      <c r="C53" s="358"/>
      <c r="D53" s="275"/>
    </row>
    <row r="54" spans="1:4" s="275" customFormat="1" ht="45" customHeight="1">
      <c r="A54" s="274" t="s">
        <v>414</v>
      </c>
      <c r="B54" s="357" t="s">
        <v>284</v>
      </c>
      <c r="C54" s="358"/>
    </row>
    <row r="55" spans="1:4" s="275" customFormat="1" ht="48" customHeight="1">
      <c r="A55" s="274" t="s">
        <v>415</v>
      </c>
      <c r="B55" s="361" t="s">
        <v>173</v>
      </c>
      <c r="C55" s="362"/>
    </row>
    <row r="56" spans="1:4" s="275" customFormat="1" ht="39" customHeight="1">
      <c r="A56" s="274" t="s">
        <v>416</v>
      </c>
      <c r="B56" s="359" t="s">
        <v>283</v>
      </c>
      <c r="C56" s="360"/>
    </row>
    <row r="57" spans="1:4" ht="15.75" customHeight="1">
      <c r="A57" s="363" t="s">
        <v>26</v>
      </c>
      <c r="B57" s="363"/>
      <c r="C57" s="363"/>
    </row>
    <row r="58" spans="1:4" ht="15" customHeight="1">
      <c r="A58" s="204" t="s">
        <v>420</v>
      </c>
      <c r="B58" s="355" t="s">
        <v>16</v>
      </c>
      <c r="C58" s="356"/>
    </row>
    <row r="59" spans="1:4" ht="78.75" customHeight="1">
      <c r="A59" s="204" t="s">
        <v>421</v>
      </c>
      <c r="B59" s="355" t="s">
        <v>27</v>
      </c>
      <c r="C59" s="356"/>
    </row>
    <row r="60" spans="1:4" ht="15" customHeight="1">
      <c r="A60" s="204" t="s">
        <v>420</v>
      </c>
      <c r="B60" s="355" t="s">
        <v>16</v>
      </c>
      <c r="C60" s="356"/>
    </row>
    <row r="61" spans="1:4" ht="80.25" customHeight="1">
      <c r="A61" s="204" t="s">
        <v>421</v>
      </c>
      <c r="B61" s="355" t="s">
        <v>27</v>
      </c>
      <c r="C61" s="356"/>
    </row>
  </sheetData>
  <mergeCells count="57">
    <mergeCell ref="B31:C31"/>
    <mergeCell ref="B8:C8"/>
    <mergeCell ref="B37:C37"/>
    <mergeCell ref="B26:C26"/>
    <mergeCell ref="B35:C35"/>
    <mergeCell ref="B30:C30"/>
    <mergeCell ref="B36:C36"/>
    <mergeCell ref="B18:C18"/>
    <mergeCell ref="A2:D2"/>
    <mergeCell ref="B3:D3"/>
    <mergeCell ref="B22:C22"/>
    <mergeCell ref="B23:C23"/>
    <mergeCell ref="B25:C25"/>
    <mergeCell ref="B24:C24"/>
    <mergeCell ref="B16:C16"/>
    <mergeCell ref="B17:C17"/>
    <mergeCell ref="B19:C19"/>
    <mergeCell ref="B20:C20"/>
    <mergeCell ref="B21:C21"/>
    <mergeCell ref="B46:C46"/>
    <mergeCell ref="B41:C41"/>
    <mergeCell ref="B42:C42"/>
    <mergeCell ref="B43:C43"/>
    <mergeCell ref="B44:C44"/>
    <mergeCell ref="B45:C45"/>
    <mergeCell ref="B48:C48"/>
    <mergeCell ref="A6:C6"/>
    <mergeCell ref="A10:C10"/>
    <mergeCell ref="B11:C11"/>
    <mergeCell ref="B12:C12"/>
    <mergeCell ref="B40:C40"/>
    <mergeCell ref="B38:C38"/>
    <mergeCell ref="B39:C39"/>
    <mergeCell ref="B29:C29"/>
    <mergeCell ref="B9:C9"/>
    <mergeCell ref="B13:C13"/>
    <mergeCell ref="B14:C14"/>
    <mergeCell ref="B27:C27"/>
    <mergeCell ref="B32:C32"/>
    <mergeCell ref="B33:C33"/>
    <mergeCell ref="B34:C34"/>
    <mergeCell ref="B61:C61"/>
    <mergeCell ref="B51:C51"/>
    <mergeCell ref="B54:C54"/>
    <mergeCell ref="B49:C49"/>
    <mergeCell ref="B15:C15"/>
    <mergeCell ref="B28:C28"/>
    <mergeCell ref="B50:C50"/>
    <mergeCell ref="B60:C60"/>
    <mergeCell ref="B58:C58"/>
    <mergeCell ref="B53:C53"/>
    <mergeCell ref="B55:C55"/>
    <mergeCell ref="B56:C56"/>
    <mergeCell ref="B47:C47"/>
    <mergeCell ref="B59:C59"/>
    <mergeCell ref="B52:C52"/>
    <mergeCell ref="A57:C57"/>
  </mergeCells>
  <phoneticPr fontId="5" type="noConversion"/>
  <pageMargins left="0.7" right="0.7" top="0.75" bottom="0.75" header="0.3" footer="0.3"/>
  <pageSetup paperSize="9" scale="82" orientation="portrait" r:id="rId1"/>
  <rowBreaks count="3" manualBreakCount="3">
    <brk id="22" max="16383" man="1"/>
    <brk id="40" max="16383" man="1"/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>
      <selection activeCell="E2" sqref="E2"/>
    </sheetView>
  </sheetViews>
  <sheetFormatPr defaultRowHeight="15.75"/>
  <cols>
    <col min="1" max="1" width="2.7109375" style="152" customWidth="1"/>
    <col min="2" max="2" width="7.28515625" style="167" customWidth="1"/>
    <col min="3" max="3" width="10.5703125" style="167" customWidth="1"/>
    <col min="4" max="4" width="31.140625" style="152" customWidth="1"/>
    <col min="5" max="5" width="43.42578125" style="152" customWidth="1"/>
    <col min="6" max="6" width="15.28515625" style="152" customWidth="1"/>
    <col min="7" max="8" width="9.140625" style="152" customWidth="1"/>
    <col min="9" max="9" width="11.28515625" style="152" customWidth="1"/>
    <col min="10" max="16384" width="9.140625" style="152"/>
  </cols>
  <sheetData>
    <row r="1" spans="1:8">
      <c r="B1" s="153"/>
      <c r="C1" s="153"/>
      <c r="D1" s="154"/>
      <c r="E1" s="154" t="s">
        <v>154</v>
      </c>
      <c r="F1" s="155"/>
      <c r="G1" s="155"/>
    </row>
    <row r="2" spans="1:8" s="222" customFormat="1" ht="49.5" customHeight="1">
      <c r="B2" s="353"/>
      <c r="C2" s="353"/>
      <c r="D2" s="353"/>
      <c r="E2" s="315" t="s">
        <v>392</v>
      </c>
      <c r="F2" s="315"/>
      <c r="G2" s="315"/>
    </row>
    <row r="3" spans="1:8" s="222" customFormat="1" ht="12.75">
      <c r="C3" s="316"/>
    </row>
    <row r="4" spans="1:8">
      <c r="B4" s="153"/>
      <c r="C4" s="154"/>
      <c r="D4" s="154"/>
      <c r="E4" s="154"/>
      <c r="F4" s="157"/>
    </row>
    <row r="5" spans="1:8">
      <c r="A5" s="158"/>
      <c r="B5" s="153"/>
      <c r="C5" s="154"/>
      <c r="D5" s="154"/>
      <c r="E5" s="154"/>
      <c r="F5" s="157"/>
      <c r="G5" s="156"/>
    </row>
    <row r="6" spans="1:8">
      <c r="B6" s="153"/>
      <c r="C6" s="153"/>
      <c r="D6" s="153"/>
      <c r="E6" s="153"/>
      <c r="F6" s="155"/>
      <c r="G6" s="155"/>
    </row>
    <row r="7" spans="1:8">
      <c r="A7" s="158"/>
      <c r="B7" s="153"/>
      <c r="C7" s="153"/>
      <c r="D7" s="153"/>
      <c r="E7" s="153"/>
      <c r="F7" s="159"/>
      <c r="G7" s="158"/>
      <c r="H7" s="160"/>
    </row>
    <row r="8" spans="1:8">
      <c r="A8" s="158"/>
      <c r="B8" s="376" t="s">
        <v>155</v>
      </c>
      <c r="C8" s="376"/>
      <c r="D8" s="376"/>
      <c r="E8" s="376"/>
      <c r="F8" s="153"/>
      <c r="G8" s="153"/>
      <c r="H8" s="156"/>
    </row>
    <row r="9" spans="1:8" ht="32.25" customHeight="1">
      <c r="A9" s="158"/>
      <c r="B9" s="377" t="s">
        <v>396</v>
      </c>
      <c r="C9" s="377"/>
      <c r="D9" s="377"/>
      <c r="E9" s="377"/>
      <c r="F9" s="153"/>
      <c r="G9" s="153"/>
      <c r="H9" s="156"/>
    </row>
    <row r="10" spans="1:8">
      <c r="A10" s="158"/>
      <c r="B10" s="153"/>
      <c r="C10" s="153"/>
      <c r="D10" s="153"/>
      <c r="E10" s="153"/>
      <c r="F10" s="161"/>
      <c r="G10" s="153"/>
      <c r="H10" s="156"/>
    </row>
    <row r="11" spans="1:8" ht="69" customHeight="1">
      <c r="B11" s="162" t="s">
        <v>39</v>
      </c>
      <c r="C11" s="163" t="s">
        <v>326</v>
      </c>
      <c r="D11" s="163" t="s">
        <v>325</v>
      </c>
      <c r="E11" s="163" t="s">
        <v>324</v>
      </c>
      <c r="F11" s="155"/>
      <c r="G11" s="155"/>
    </row>
    <row r="12" spans="1:8" s="282" customFormat="1">
      <c r="B12" s="281">
        <v>1</v>
      </c>
      <c r="C12" s="281">
        <v>2</v>
      </c>
      <c r="D12" s="281">
        <v>3</v>
      </c>
      <c r="E12" s="281">
        <v>4</v>
      </c>
      <c r="F12" s="283"/>
      <c r="G12" s="283"/>
    </row>
    <row r="13" spans="1:8">
      <c r="B13" s="378" t="s">
        <v>85</v>
      </c>
      <c r="C13" s="379"/>
      <c r="D13" s="379"/>
      <c r="E13" s="380"/>
      <c r="F13" s="155"/>
      <c r="G13" s="155"/>
    </row>
    <row r="14" spans="1:8" ht="40.5" customHeight="1">
      <c r="B14" s="164">
        <v>1</v>
      </c>
      <c r="C14" s="165" t="s">
        <v>120</v>
      </c>
      <c r="D14" s="273" t="s">
        <v>302</v>
      </c>
      <c r="E14" s="273" t="s">
        <v>265</v>
      </c>
      <c r="F14" s="166"/>
      <c r="G14" s="166"/>
    </row>
    <row r="15" spans="1:8" ht="37.5" customHeight="1">
      <c r="B15" s="164">
        <v>2</v>
      </c>
      <c r="C15" s="165" t="s">
        <v>120</v>
      </c>
      <c r="D15" s="273" t="s">
        <v>303</v>
      </c>
      <c r="E15" s="273" t="s">
        <v>266</v>
      </c>
      <c r="F15" s="166"/>
      <c r="G15" s="166"/>
    </row>
    <row r="16" spans="1:8" ht="31.5">
      <c r="B16" s="164">
        <v>3</v>
      </c>
      <c r="C16" s="165" t="s">
        <v>120</v>
      </c>
      <c r="D16" s="273" t="s">
        <v>304</v>
      </c>
      <c r="E16" s="273" t="s">
        <v>267</v>
      </c>
    </row>
    <row r="17" spans="2:5" ht="31.5">
      <c r="B17" s="164">
        <v>4</v>
      </c>
      <c r="C17" s="165" t="s">
        <v>120</v>
      </c>
      <c r="D17" s="273" t="s">
        <v>305</v>
      </c>
      <c r="E17" s="273" t="s">
        <v>268</v>
      </c>
    </row>
    <row r="18" spans="2:5" ht="31.5">
      <c r="B18" s="164">
        <v>5</v>
      </c>
      <c r="C18" s="165" t="s">
        <v>120</v>
      </c>
      <c r="D18" s="273" t="s">
        <v>306</v>
      </c>
      <c r="E18" s="273" t="s">
        <v>269</v>
      </c>
    </row>
    <row r="19" spans="2:5" ht="31.5">
      <c r="B19" s="164">
        <v>6</v>
      </c>
      <c r="C19" s="165" t="s">
        <v>120</v>
      </c>
      <c r="D19" s="273" t="s">
        <v>307</v>
      </c>
      <c r="E19" s="273" t="s">
        <v>273</v>
      </c>
    </row>
    <row r="20" spans="2:5" ht="31.5">
      <c r="B20" s="164">
        <v>7</v>
      </c>
      <c r="C20" s="165" t="s">
        <v>120</v>
      </c>
      <c r="D20" s="273" t="s">
        <v>308</v>
      </c>
      <c r="E20" s="273" t="s">
        <v>274</v>
      </c>
    </row>
    <row r="21" spans="2:5" ht="31.5">
      <c r="B21" s="164">
        <v>8</v>
      </c>
      <c r="C21" s="165" t="s">
        <v>120</v>
      </c>
      <c r="D21" s="273" t="s">
        <v>309</v>
      </c>
      <c r="E21" s="273" t="s">
        <v>275</v>
      </c>
    </row>
    <row r="22" spans="2:5" ht="36" customHeight="1">
      <c r="B22" s="164">
        <v>9</v>
      </c>
      <c r="C22" s="165" t="s">
        <v>120</v>
      </c>
      <c r="D22" s="273" t="s">
        <v>310</v>
      </c>
      <c r="E22" s="273" t="s">
        <v>280</v>
      </c>
    </row>
  </sheetData>
  <mergeCells count="4">
    <mergeCell ref="B8:E8"/>
    <mergeCell ref="B9:E9"/>
    <mergeCell ref="B13:E13"/>
    <mergeCell ref="B2:D2"/>
  </mergeCells>
  <pageMargins left="0.7" right="0.7" top="0.75" bottom="0.75" header="0.3" footer="0.3"/>
  <pageSetup paperSize="9" scale="91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topLeftCell="A10" zoomScaleSheetLayoutView="100" workbookViewId="0">
      <selection activeCell="K46" sqref="K46:M46"/>
    </sheetView>
  </sheetViews>
  <sheetFormatPr defaultRowHeight="12.75"/>
  <cols>
    <col min="1" max="1" width="2.7109375" style="71" customWidth="1"/>
    <col min="2" max="2" width="4.5703125" style="71" customWidth="1"/>
    <col min="3" max="4" width="3.7109375" style="71" customWidth="1"/>
    <col min="5" max="5" width="4" style="71" customWidth="1"/>
    <col min="6" max="6" width="4.140625" style="71" customWidth="1"/>
    <col min="7" max="7" width="3.85546875" style="71" customWidth="1"/>
    <col min="8" max="8" width="5" style="71" customWidth="1"/>
    <col min="9" max="9" width="9" style="71" customWidth="1"/>
    <col min="10" max="10" width="56" style="71" customWidth="1"/>
    <col min="11" max="11" width="14.140625" style="72" customWidth="1"/>
    <col min="12" max="12" width="14.85546875" style="73" customWidth="1"/>
    <col min="13" max="13" width="13.5703125" style="73" bestFit="1" customWidth="1"/>
    <col min="14" max="16384" width="9.140625" style="74"/>
  </cols>
  <sheetData>
    <row r="1" spans="1:13">
      <c r="J1" s="205"/>
      <c r="L1" s="73" t="s">
        <v>150</v>
      </c>
    </row>
    <row r="2" spans="1:13" s="222" customFormat="1">
      <c r="A2" s="353"/>
      <c r="B2" s="353"/>
      <c r="C2" s="353"/>
      <c r="D2" s="353"/>
    </row>
    <row r="3" spans="1:13" s="222" customFormat="1" ht="52.5" customHeight="1">
      <c r="B3" s="381"/>
      <c r="C3" s="381"/>
      <c r="D3" s="381"/>
      <c r="K3" s="381" t="s">
        <v>392</v>
      </c>
      <c r="L3" s="381"/>
      <c r="M3" s="381"/>
    </row>
    <row r="4" spans="1:13" s="222" customFormat="1"/>
    <row r="5" spans="1:13" ht="15">
      <c r="A5" s="75"/>
      <c r="B5" s="75"/>
      <c r="C5" s="75"/>
      <c r="D5" s="75"/>
      <c r="E5" s="75"/>
      <c r="F5" s="75"/>
      <c r="G5" s="75"/>
      <c r="H5" s="75"/>
      <c r="I5" s="75"/>
      <c r="J5" s="75"/>
      <c r="K5" s="76"/>
    </row>
    <row r="6" spans="1:13" ht="12.75" customHeight="1">
      <c r="A6" s="382" t="s">
        <v>393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</row>
    <row r="7" spans="1:13" ht="15">
      <c r="A7" s="75" t="s">
        <v>86</v>
      </c>
      <c r="B7" s="75"/>
      <c r="C7" s="75"/>
      <c r="D7" s="75"/>
      <c r="E7" s="75"/>
      <c r="F7" s="75"/>
      <c r="G7" s="75"/>
      <c r="H7" s="75"/>
      <c r="I7" s="75"/>
      <c r="J7" s="77"/>
      <c r="L7" s="78"/>
      <c r="M7" s="79" t="s">
        <v>87</v>
      </c>
    </row>
    <row r="8" spans="1:13" ht="17.25" customHeight="1">
      <c r="A8" s="80" t="s">
        <v>88</v>
      </c>
      <c r="B8" s="387" t="s">
        <v>89</v>
      </c>
      <c r="C8" s="388"/>
      <c r="D8" s="388"/>
      <c r="E8" s="388"/>
      <c r="F8" s="388"/>
      <c r="G8" s="388"/>
      <c r="H8" s="388"/>
      <c r="I8" s="389"/>
      <c r="J8" s="383" t="s">
        <v>322</v>
      </c>
      <c r="K8" s="384" t="s">
        <v>230</v>
      </c>
      <c r="L8" s="386" t="s">
        <v>246</v>
      </c>
      <c r="M8" s="386" t="s">
        <v>395</v>
      </c>
    </row>
    <row r="9" spans="1:13" ht="150.75" customHeight="1">
      <c r="A9" s="80"/>
      <c r="B9" s="169" t="s">
        <v>329</v>
      </c>
      <c r="C9" s="169" t="s">
        <v>90</v>
      </c>
      <c r="D9" s="169" t="s">
        <v>91</v>
      </c>
      <c r="E9" s="169" t="s">
        <v>92</v>
      </c>
      <c r="F9" s="169" t="s">
        <v>93</v>
      </c>
      <c r="G9" s="169" t="s">
        <v>94</v>
      </c>
      <c r="H9" s="169" t="s">
        <v>328</v>
      </c>
      <c r="I9" s="169" t="s">
        <v>327</v>
      </c>
      <c r="J9" s="383"/>
      <c r="K9" s="385"/>
      <c r="L9" s="386"/>
      <c r="M9" s="386"/>
    </row>
    <row r="10" spans="1:13">
      <c r="A10" s="82"/>
      <c r="B10" s="83">
        <v>1</v>
      </c>
      <c r="C10" s="83">
        <v>2</v>
      </c>
      <c r="D10" s="83">
        <v>3</v>
      </c>
      <c r="E10" s="83">
        <v>4</v>
      </c>
      <c r="F10" s="83">
        <v>5</v>
      </c>
      <c r="G10" s="83">
        <v>6</v>
      </c>
      <c r="H10" s="83">
        <v>7</v>
      </c>
      <c r="I10" s="83">
        <v>8</v>
      </c>
      <c r="J10" s="83">
        <v>9</v>
      </c>
      <c r="K10" s="83">
        <v>10</v>
      </c>
      <c r="L10" s="83">
        <v>11</v>
      </c>
      <c r="M10" s="83">
        <v>12</v>
      </c>
    </row>
    <row r="11" spans="1:13" s="73" customFormat="1">
      <c r="A11" s="82"/>
      <c r="B11" s="84" t="s">
        <v>95</v>
      </c>
      <c r="C11" s="84">
        <v>1</v>
      </c>
      <c r="D11" s="84" t="s">
        <v>8</v>
      </c>
      <c r="E11" s="84" t="s">
        <v>8</v>
      </c>
      <c r="F11" s="84" t="s">
        <v>95</v>
      </c>
      <c r="G11" s="84" t="s">
        <v>8</v>
      </c>
      <c r="H11" s="84" t="s">
        <v>96</v>
      </c>
      <c r="I11" s="85" t="s">
        <v>95</v>
      </c>
      <c r="J11" s="86" t="s">
        <v>97</v>
      </c>
      <c r="K11" s="87">
        <f>K12+K21+K29+K16+K32+K33</f>
        <v>718.5</v>
      </c>
      <c r="L11" s="87">
        <f t="shared" ref="L11:M11" si="0">L12+L21+L29+L16+L32+L33</f>
        <v>720.90000000000009</v>
      </c>
      <c r="M11" s="87">
        <f t="shared" si="0"/>
        <v>753.9</v>
      </c>
    </row>
    <row r="12" spans="1:13">
      <c r="A12" s="86"/>
      <c r="B12" s="88" t="s">
        <v>95</v>
      </c>
      <c r="C12" s="89" t="s">
        <v>98</v>
      </c>
      <c r="D12" s="88" t="s">
        <v>40</v>
      </c>
      <c r="E12" s="88" t="s">
        <v>8</v>
      </c>
      <c r="F12" s="88" t="s">
        <v>95</v>
      </c>
      <c r="G12" s="88" t="s">
        <v>8</v>
      </c>
      <c r="H12" s="88" t="s">
        <v>96</v>
      </c>
      <c r="I12" s="85" t="s">
        <v>95</v>
      </c>
      <c r="J12" s="86" t="s">
        <v>99</v>
      </c>
      <c r="K12" s="87">
        <f>K13</f>
        <v>496.8</v>
      </c>
      <c r="L12" s="87">
        <f t="shared" ref="L12:M12" si="1">L13</f>
        <v>512.1</v>
      </c>
      <c r="M12" s="87">
        <f t="shared" si="1"/>
        <v>531</v>
      </c>
    </row>
    <row r="13" spans="1:13" ht="13.5">
      <c r="A13" s="100"/>
      <c r="B13" s="88" t="s">
        <v>100</v>
      </c>
      <c r="C13" s="89" t="s">
        <v>98</v>
      </c>
      <c r="D13" s="88" t="s">
        <v>40</v>
      </c>
      <c r="E13" s="88" t="s">
        <v>41</v>
      </c>
      <c r="F13" s="88" t="s">
        <v>95</v>
      </c>
      <c r="G13" s="88" t="s">
        <v>40</v>
      </c>
      <c r="H13" s="88" t="s">
        <v>96</v>
      </c>
      <c r="I13" s="85" t="s">
        <v>36</v>
      </c>
      <c r="J13" s="86" t="s">
        <v>102</v>
      </c>
      <c r="K13" s="101">
        <f>K14+K15</f>
        <v>496.8</v>
      </c>
      <c r="L13" s="101">
        <f t="shared" ref="L13:M13" si="2">L14+L15</f>
        <v>512.1</v>
      </c>
      <c r="M13" s="101">
        <f t="shared" si="2"/>
        <v>531</v>
      </c>
    </row>
    <row r="14" spans="1:13" ht="64.5">
      <c r="A14" s="100"/>
      <c r="B14" s="95" t="s">
        <v>100</v>
      </c>
      <c r="C14" s="96" t="s">
        <v>98</v>
      </c>
      <c r="D14" s="95" t="s">
        <v>40</v>
      </c>
      <c r="E14" s="95" t="s">
        <v>41</v>
      </c>
      <c r="F14" s="95" t="s">
        <v>101</v>
      </c>
      <c r="G14" s="95" t="s">
        <v>40</v>
      </c>
      <c r="H14" s="95" t="s">
        <v>96</v>
      </c>
      <c r="I14" s="97" t="s">
        <v>36</v>
      </c>
      <c r="J14" s="102" t="s">
        <v>312</v>
      </c>
      <c r="K14" s="103">
        <v>446.1</v>
      </c>
      <c r="L14" s="103">
        <v>460.4</v>
      </c>
      <c r="M14" s="103">
        <v>478.3</v>
      </c>
    </row>
    <row r="15" spans="1:13" ht="90.75" customHeight="1">
      <c r="A15" s="100"/>
      <c r="B15" s="95" t="s">
        <v>100</v>
      </c>
      <c r="C15" s="96" t="s">
        <v>98</v>
      </c>
      <c r="D15" s="95" t="s">
        <v>40</v>
      </c>
      <c r="E15" s="95" t="s">
        <v>41</v>
      </c>
      <c r="F15" s="95" t="s">
        <v>103</v>
      </c>
      <c r="G15" s="95" t="s">
        <v>40</v>
      </c>
      <c r="H15" s="95" t="s">
        <v>96</v>
      </c>
      <c r="I15" s="97" t="s">
        <v>36</v>
      </c>
      <c r="J15" s="102" t="s">
        <v>104</v>
      </c>
      <c r="K15" s="103">
        <v>50.7</v>
      </c>
      <c r="L15" s="103">
        <v>51.7</v>
      </c>
      <c r="M15" s="103">
        <v>52.7</v>
      </c>
    </row>
    <row r="16" spans="1:13" ht="31.5">
      <c r="A16" s="104"/>
      <c r="B16" s="105" t="s">
        <v>59</v>
      </c>
      <c r="C16" s="105" t="s">
        <v>98</v>
      </c>
      <c r="D16" s="105" t="s">
        <v>45</v>
      </c>
      <c r="E16" s="105" t="s">
        <v>107</v>
      </c>
      <c r="F16" s="105" t="s">
        <v>8</v>
      </c>
      <c r="G16" s="105" t="s">
        <v>40</v>
      </c>
      <c r="H16" s="105" t="s">
        <v>96</v>
      </c>
      <c r="I16" s="105" t="s">
        <v>36</v>
      </c>
      <c r="J16" s="106" t="s">
        <v>171</v>
      </c>
      <c r="K16" s="107">
        <f>K17+K18+K19+K20</f>
        <v>89.2</v>
      </c>
      <c r="L16" s="107">
        <f>L17+L18+L19+L20</f>
        <v>95.300000000000011</v>
      </c>
      <c r="M16" s="107">
        <f>M17+M18+M19+M20</f>
        <v>108.4</v>
      </c>
    </row>
    <row r="17" spans="1:13" ht="54" customHeight="1">
      <c r="A17" s="104"/>
      <c r="B17" s="108" t="s">
        <v>59</v>
      </c>
      <c r="C17" s="108" t="s">
        <v>98</v>
      </c>
      <c r="D17" s="108" t="s">
        <v>45</v>
      </c>
      <c r="E17" s="108" t="s">
        <v>107</v>
      </c>
      <c r="F17" s="108" t="s">
        <v>108</v>
      </c>
      <c r="G17" s="108" t="s">
        <v>40</v>
      </c>
      <c r="H17" s="108" t="s">
        <v>96</v>
      </c>
      <c r="I17" s="108" t="s">
        <v>36</v>
      </c>
      <c r="J17" s="109" t="s">
        <v>232</v>
      </c>
      <c r="K17" s="103">
        <v>32.299999999999997</v>
      </c>
      <c r="L17" s="103">
        <v>34.5</v>
      </c>
      <c r="M17" s="103">
        <v>39.200000000000003</v>
      </c>
    </row>
    <row r="18" spans="1:13" ht="68.25" customHeight="1">
      <c r="A18" s="104"/>
      <c r="B18" s="110" t="s">
        <v>59</v>
      </c>
      <c r="C18" s="110" t="s">
        <v>98</v>
      </c>
      <c r="D18" s="110" t="s">
        <v>45</v>
      </c>
      <c r="E18" s="110" t="s">
        <v>107</v>
      </c>
      <c r="F18" s="110" t="s">
        <v>109</v>
      </c>
      <c r="G18" s="110" t="s">
        <v>40</v>
      </c>
      <c r="H18" s="110" t="s">
        <v>96</v>
      </c>
      <c r="I18" s="110" t="s">
        <v>36</v>
      </c>
      <c r="J18" s="109" t="s">
        <v>231</v>
      </c>
      <c r="K18" s="103">
        <v>0.2</v>
      </c>
      <c r="L18" s="103">
        <v>0.2</v>
      </c>
      <c r="M18" s="103">
        <v>0.3</v>
      </c>
    </row>
    <row r="19" spans="1:13" ht="69" customHeight="1">
      <c r="A19" s="104"/>
      <c r="B19" s="110" t="s">
        <v>59</v>
      </c>
      <c r="C19" s="110" t="s">
        <v>98</v>
      </c>
      <c r="D19" s="110" t="s">
        <v>45</v>
      </c>
      <c r="E19" s="110" t="s">
        <v>107</v>
      </c>
      <c r="F19" s="110" t="s">
        <v>110</v>
      </c>
      <c r="G19" s="110" t="s">
        <v>40</v>
      </c>
      <c r="H19" s="110" t="s">
        <v>96</v>
      </c>
      <c r="I19" s="110" t="s">
        <v>36</v>
      </c>
      <c r="J19" s="109" t="s">
        <v>233</v>
      </c>
      <c r="K19" s="103">
        <v>62.7</v>
      </c>
      <c r="L19" s="103">
        <v>66.900000000000006</v>
      </c>
      <c r="M19" s="103">
        <v>76</v>
      </c>
    </row>
    <row r="20" spans="1:13" ht="68.25" customHeight="1">
      <c r="A20" s="104"/>
      <c r="B20" s="110" t="s">
        <v>59</v>
      </c>
      <c r="C20" s="110" t="s">
        <v>98</v>
      </c>
      <c r="D20" s="110" t="s">
        <v>45</v>
      </c>
      <c r="E20" s="110" t="s">
        <v>107</v>
      </c>
      <c r="F20" s="110" t="s">
        <v>111</v>
      </c>
      <c r="G20" s="110" t="s">
        <v>40</v>
      </c>
      <c r="H20" s="110" t="s">
        <v>96</v>
      </c>
      <c r="I20" s="110" t="s">
        <v>36</v>
      </c>
      <c r="J20" s="109" t="s">
        <v>234</v>
      </c>
      <c r="K20" s="103">
        <v>-6</v>
      </c>
      <c r="L20" s="103">
        <v>-6.3</v>
      </c>
      <c r="M20" s="103">
        <v>-7.1</v>
      </c>
    </row>
    <row r="21" spans="1:13">
      <c r="A21" s="86"/>
      <c r="B21" s="88" t="s">
        <v>100</v>
      </c>
      <c r="C21" s="89" t="s">
        <v>98</v>
      </c>
      <c r="D21" s="88" t="s">
        <v>31</v>
      </c>
      <c r="E21" s="88" t="s">
        <v>8</v>
      </c>
      <c r="F21" s="88" t="s">
        <v>95</v>
      </c>
      <c r="G21" s="88" t="s">
        <v>8</v>
      </c>
      <c r="H21" s="88" t="s">
        <v>96</v>
      </c>
      <c r="I21" s="85" t="s">
        <v>95</v>
      </c>
      <c r="J21" s="86" t="s">
        <v>112</v>
      </c>
      <c r="K21" s="87">
        <f>K24+K22</f>
        <v>90.5</v>
      </c>
      <c r="L21" s="87">
        <f>L24+L22</f>
        <v>91.5</v>
      </c>
      <c r="M21" s="87">
        <f>M24+M22</f>
        <v>92.5</v>
      </c>
    </row>
    <row r="22" spans="1:13">
      <c r="A22" s="86"/>
      <c r="B22" s="112">
        <v>182</v>
      </c>
      <c r="C22" s="112">
        <v>1</v>
      </c>
      <c r="D22" s="112" t="s">
        <v>31</v>
      </c>
      <c r="E22" s="112" t="s">
        <v>40</v>
      </c>
      <c r="F22" s="112" t="s">
        <v>95</v>
      </c>
      <c r="G22" s="112" t="s">
        <v>8</v>
      </c>
      <c r="H22" s="112" t="s">
        <v>96</v>
      </c>
      <c r="I22" s="112">
        <v>110</v>
      </c>
      <c r="J22" s="113" t="s">
        <v>113</v>
      </c>
      <c r="K22" s="87">
        <f>K23</f>
        <v>83</v>
      </c>
      <c r="L22" s="87">
        <f>L23</f>
        <v>84</v>
      </c>
      <c r="M22" s="87">
        <f>M23</f>
        <v>85</v>
      </c>
    </row>
    <row r="23" spans="1:13" ht="38.25">
      <c r="A23" s="86"/>
      <c r="B23" s="110">
        <v>182</v>
      </c>
      <c r="C23" s="110">
        <v>1</v>
      </c>
      <c r="D23" s="110" t="s">
        <v>31</v>
      </c>
      <c r="E23" s="110" t="s">
        <v>40</v>
      </c>
      <c r="F23" s="110" t="s">
        <v>105</v>
      </c>
      <c r="G23" s="110" t="s">
        <v>42</v>
      </c>
      <c r="H23" s="110" t="s">
        <v>96</v>
      </c>
      <c r="I23" s="110">
        <v>110</v>
      </c>
      <c r="J23" s="109" t="s">
        <v>222</v>
      </c>
      <c r="K23" s="99">
        <v>83</v>
      </c>
      <c r="L23" s="99">
        <v>84</v>
      </c>
      <c r="M23" s="99">
        <v>85</v>
      </c>
    </row>
    <row r="24" spans="1:13" ht="13.5">
      <c r="A24" s="86"/>
      <c r="B24" s="88" t="s">
        <v>95</v>
      </c>
      <c r="C24" s="89" t="s">
        <v>98</v>
      </c>
      <c r="D24" s="88" t="s">
        <v>31</v>
      </c>
      <c r="E24" s="88" t="s">
        <v>31</v>
      </c>
      <c r="F24" s="88" t="s">
        <v>95</v>
      </c>
      <c r="G24" s="88" t="s">
        <v>8</v>
      </c>
      <c r="H24" s="88" t="s">
        <v>96</v>
      </c>
      <c r="I24" s="85" t="s">
        <v>36</v>
      </c>
      <c r="J24" s="100" t="s">
        <v>114</v>
      </c>
      <c r="K24" s="101">
        <f>K25+K27</f>
        <v>7.5</v>
      </c>
      <c r="L24" s="101">
        <f>L25+L27</f>
        <v>7.5</v>
      </c>
      <c r="M24" s="101">
        <f>M25+M27</f>
        <v>7.5</v>
      </c>
    </row>
    <row r="25" spans="1:13" ht="25.5">
      <c r="A25" s="98"/>
      <c r="B25" s="114" t="s">
        <v>100</v>
      </c>
      <c r="C25" s="115" t="s">
        <v>98</v>
      </c>
      <c r="D25" s="114" t="s">
        <v>31</v>
      </c>
      <c r="E25" s="114" t="s">
        <v>31</v>
      </c>
      <c r="F25" s="114" t="s">
        <v>105</v>
      </c>
      <c r="G25" s="114" t="s">
        <v>8</v>
      </c>
      <c r="H25" s="114" t="s">
        <v>96</v>
      </c>
      <c r="I25" s="116" t="s">
        <v>36</v>
      </c>
      <c r="J25" s="93" t="s">
        <v>298</v>
      </c>
      <c r="K25" s="117">
        <f>K26</f>
        <v>0.5</v>
      </c>
      <c r="L25" s="117">
        <f>L26</f>
        <v>0.5</v>
      </c>
      <c r="M25" s="117">
        <f>M26</f>
        <v>0.5</v>
      </c>
    </row>
    <row r="26" spans="1:13" ht="25.5">
      <c r="A26" s="98"/>
      <c r="B26" s="95" t="s">
        <v>100</v>
      </c>
      <c r="C26" s="118" t="s">
        <v>98</v>
      </c>
      <c r="D26" s="119" t="s">
        <v>31</v>
      </c>
      <c r="E26" s="119" t="s">
        <v>31</v>
      </c>
      <c r="F26" s="119" t="s">
        <v>116</v>
      </c>
      <c r="G26" s="119" t="s">
        <v>42</v>
      </c>
      <c r="H26" s="119" t="s">
        <v>96</v>
      </c>
      <c r="I26" s="120" t="s">
        <v>36</v>
      </c>
      <c r="J26" s="98" t="s">
        <v>125</v>
      </c>
      <c r="K26" s="81">
        <v>0.5</v>
      </c>
      <c r="L26" s="312">
        <v>0.5</v>
      </c>
      <c r="M26" s="312">
        <v>0.5</v>
      </c>
    </row>
    <row r="27" spans="1:13">
      <c r="A27" s="121"/>
      <c r="B27" s="90" t="s">
        <v>100</v>
      </c>
      <c r="C27" s="91" t="s">
        <v>98</v>
      </c>
      <c r="D27" s="90" t="s">
        <v>31</v>
      </c>
      <c r="E27" s="90" t="s">
        <v>31</v>
      </c>
      <c r="F27" s="90" t="s">
        <v>106</v>
      </c>
      <c r="G27" s="90" t="s">
        <v>8</v>
      </c>
      <c r="H27" s="90" t="s">
        <v>96</v>
      </c>
      <c r="I27" s="92" t="s">
        <v>36</v>
      </c>
      <c r="J27" s="93" t="s">
        <v>300</v>
      </c>
      <c r="K27" s="94">
        <f>K28</f>
        <v>7</v>
      </c>
      <c r="L27" s="94">
        <f>L28</f>
        <v>7</v>
      </c>
      <c r="M27" s="94">
        <f>M28</f>
        <v>7</v>
      </c>
    </row>
    <row r="28" spans="1:13" ht="25.5">
      <c r="A28" s="121"/>
      <c r="B28" s="95" t="s">
        <v>100</v>
      </c>
      <c r="C28" s="96" t="s">
        <v>98</v>
      </c>
      <c r="D28" s="95" t="s">
        <v>31</v>
      </c>
      <c r="E28" s="95" t="s">
        <v>31</v>
      </c>
      <c r="F28" s="95" t="s">
        <v>124</v>
      </c>
      <c r="G28" s="95" t="s">
        <v>42</v>
      </c>
      <c r="H28" s="95" t="s">
        <v>96</v>
      </c>
      <c r="I28" s="97" t="s">
        <v>36</v>
      </c>
      <c r="J28" s="98" t="s">
        <v>299</v>
      </c>
      <c r="K28" s="99">
        <v>7</v>
      </c>
      <c r="L28" s="99">
        <v>7</v>
      </c>
      <c r="M28" s="99">
        <v>7</v>
      </c>
    </row>
    <row r="29" spans="1:13">
      <c r="A29" s="86"/>
      <c r="B29" s="88" t="s">
        <v>95</v>
      </c>
      <c r="C29" s="89" t="s">
        <v>98</v>
      </c>
      <c r="D29" s="88" t="s">
        <v>43</v>
      </c>
      <c r="E29" s="88" t="s">
        <v>8</v>
      </c>
      <c r="F29" s="88" t="s">
        <v>95</v>
      </c>
      <c r="G29" s="88" t="s">
        <v>8</v>
      </c>
      <c r="H29" s="88" t="s">
        <v>96</v>
      </c>
      <c r="I29" s="85" t="s">
        <v>95</v>
      </c>
      <c r="J29" s="86" t="s">
        <v>301</v>
      </c>
      <c r="K29" s="87">
        <f>K30</f>
        <v>7</v>
      </c>
      <c r="L29" s="87">
        <f t="shared" ref="L29:M29" si="3">L30</f>
        <v>7</v>
      </c>
      <c r="M29" s="87">
        <f t="shared" si="3"/>
        <v>7</v>
      </c>
    </row>
    <row r="30" spans="1:13" ht="25.5">
      <c r="A30" s="111"/>
      <c r="B30" s="90" t="s">
        <v>95</v>
      </c>
      <c r="C30" s="91" t="s">
        <v>98</v>
      </c>
      <c r="D30" s="90" t="s">
        <v>43</v>
      </c>
      <c r="E30" s="90" t="s">
        <v>8</v>
      </c>
      <c r="F30" s="90" t="s">
        <v>95</v>
      </c>
      <c r="G30" s="90" t="s">
        <v>8</v>
      </c>
      <c r="H30" s="90" t="s">
        <v>96</v>
      </c>
      <c r="I30" s="92" t="s">
        <v>8</v>
      </c>
      <c r="J30" s="93" t="s">
        <v>115</v>
      </c>
      <c r="K30" s="94">
        <f>K31</f>
        <v>7</v>
      </c>
      <c r="L30" s="94">
        <f>L31</f>
        <v>7</v>
      </c>
      <c r="M30" s="94">
        <f>M31</f>
        <v>7</v>
      </c>
    </row>
    <row r="31" spans="1:13" ht="60.75" customHeight="1">
      <c r="A31" s="122"/>
      <c r="B31" s="95" t="s">
        <v>95</v>
      </c>
      <c r="C31" s="96" t="s">
        <v>98</v>
      </c>
      <c r="D31" s="95" t="s">
        <v>43</v>
      </c>
      <c r="E31" s="95" t="s">
        <v>44</v>
      </c>
      <c r="F31" s="95" t="s">
        <v>103</v>
      </c>
      <c r="G31" s="95" t="s">
        <v>40</v>
      </c>
      <c r="H31" s="95" t="s">
        <v>96</v>
      </c>
      <c r="I31" s="97" t="s">
        <v>36</v>
      </c>
      <c r="J31" s="98" t="s">
        <v>15</v>
      </c>
      <c r="K31" s="99">
        <v>7</v>
      </c>
      <c r="L31" s="99">
        <v>7</v>
      </c>
      <c r="M31" s="99">
        <v>7</v>
      </c>
    </row>
    <row r="32" spans="1:13" ht="35.25" customHeight="1">
      <c r="A32" s="122"/>
      <c r="B32" s="95" t="s">
        <v>120</v>
      </c>
      <c r="C32" s="96" t="s">
        <v>98</v>
      </c>
      <c r="D32" s="95" t="s">
        <v>377</v>
      </c>
      <c r="E32" s="95" t="s">
        <v>378</v>
      </c>
      <c r="F32" s="95" t="s">
        <v>379</v>
      </c>
      <c r="G32" s="95" t="s">
        <v>42</v>
      </c>
      <c r="H32" s="95" t="s">
        <v>129</v>
      </c>
      <c r="I32" s="97" t="s">
        <v>56</v>
      </c>
      <c r="J32" s="98" t="s">
        <v>356</v>
      </c>
      <c r="K32" s="178">
        <v>15</v>
      </c>
      <c r="L32" s="178">
        <v>15</v>
      </c>
      <c r="M32" s="178">
        <v>15</v>
      </c>
    </row>
    <row r="33" spans="1:13" ht="35.25" customHeight="1">
      <c r="A33" s="122"/>
      <c r="B33" s="95" t="s">
        <v>120</v>
      </c>
      <c r="C33" s="96" t="s">
        <v>98</v>
      </c>
      <c r="D33" s="95" t="s">
        <v>296</v>
      </c>
      <c r="E33" s="95" t="s">
        <v>297</v>
      </c>
      <c r="F33" s="95" t="s">
        <v>105</v>
      </c>
      <c r="G33" s="95" t="s">
        <v>42</v>
      </c>
      <c r="H33" s="95" t="s">
        <v>96</v>
      </c>
      <c r="I33" s="97" t="s">
        <v>397</v>
      </c>
      <c r="J33" s="98" t="s">
        <v>166</v>
      </c>
      <c r="K33" s="278">
        <v>20</v>
      </c>
      <c r="L33" s="278">
        <v>0</v>
      </c>
      <c r="M33" s="278">
        <v>0</v>
      </c>
    </row>
    <row r="34" spans="1:13">
      <c r="A34" s="104"/>
      <c r="B34" s="88" t="s">
        <v>95</v>
      </c>
      <c r="C34" s="88" t="s">
        <v>117</v>
      </c>
      <c r="D34" s="88" t="s">
        <v>8</v>
      </c>
      <c r="E34" s="88" t="s">
        <v>8</v>
      </c>
      <c r="F34" s="88" t="s">
        <v>95</v>
      </c>
      <c r="G34" s="88" t="s">
        <v>8</v>
      </c>
      <c r="H34" s="88" t="s">
        <v>96</v>
      </c>
      <c r="I34" s="85" t="s">
        <v>95</v>
      </c>
      <c r="J34" s="125" t="s">
        <v>118</v>
      </c>
      <c r="K34" s="295">
        <f>K35</f>
        <v>9265.1739999999991</v>
      </c>
      <c r="L34" s="87">
        <f t="shared" ref="L34:M34" si="4">L35</f>
        <v>9252.1739999999991</v>
      </c>
      <c r="M34" s="87">
        <f t="shared" si="4"/>
        <v>9118.0740000000005</v>
      </c>
    </row>
    <row r="35" spans="1:13" ht="28.5" customHeight="1">
      <c r="A35" s="104"/>
      <c r="B35" s="123" t="s">
        <v>95</v>
      </c>
      <c r="C35" s="123" t="s">
        <v>117</v>
      </c>
      <c r="D35" s="123" t="s">
        <v>41</v>
      </c>
      <c r="E35" s="123" t="s">
        <v>8</v>
      </c>
      <c r="F35" s="123" t="s">
        <v>95</v>
      </c>
      <c r="G35" s="123" t="s">
        <v>8</v>
      </c>
      <c r="H35" s="123" t="s">
        <v>96</v>
      </c>
      <c r="I35" s="124" t="s">
        <v>95</v>
      </c>
      <c r="J35" s="125" t="s">
        <v>119</v>
      </c>
      <c r="K35" s="295">
        <f>K36+K39+K44</f>
        <v>9265.1739999999991</v>
      </c>
      <c r="L35" s="87">
        <f>L36+L39+L44</f>
        <v>9252.1739999999991</v>
      </c>
      <c r="M35" s="87">
        <f>M36+M39+M44</f>
        <v>9118.0740000000005</v>
      </c>
    </row>
    <row r="36" spans="1:13" s="132" customFormat="1" ht="27">
      <c r="A36" s="86"/>
      <c r="B36" s="129" t="s">
        <v>120</v>
      </c>
      <c r="C36" s="129" t="s">
        <v>117</v>
      </c>
      <c r="D36" s="129" t="s">
        <v>41</v>
      </c>
      <c r="E36" s="129" t="s">
        <v>241</v>
      </c>
      <c r="F36" s="129" t="s">
        <v>95</v>
      </c>
      <c r="G36" s="129" t="s">
        <v>8</v>
      </c>
      <c r="H36" s="129" t="s">
        <v>96</v>
      </c>
      <c r="I36" s="130" t="s">
        <v>397</v>
      </c>
      <c r="J36" s="131" t="s">
        <v>34</v>
      </c>
      <c r="K36" s="101">
        <f>K37</f>
        <v>4682.6000000000004</v>
      </c>
      <c r="L36" s="101">
        <f t="shared" ref="L36:M37" si="5">L37</f>
        <v>4655.8999999999996</v>
      </c>
      <c r="M36" s="101">
        <f t="shared" si="5"/>
        <v>4655.8999999999996</v>
      </c>
    </row>
    <row r="37" spans="1:13" s="133" customFormat="1">
      <c r="A37" s="86"/>
      <c r="B37" s="123" t="s">
        <v>120</v>
      </c>
      <c r="C37" s="95" t="s">
        <v>117</v>
      </c>
      <c r="D37" s="95" t="s">
        <v>41</v>
      </c>
      <c r="E37" s="95" t="s">
        <v>241</v>
      </c>
      <c r="F37" s="95" t="s">
        <v>121</v>
      </c>
      <c r="G37" s="95" t="s">
        <v>8</v>
      </c>
      <c r="H37" s="95" t="s">
        <v>96</v>
      </c>
      <c r="I37" s="124" t="s">
        <v>397</v>
      </c>
      <c r="J37" s="98" t="s">
        <v>281</v>
      </c>
      <c r="K37" s="87">
        <f>K38</f>
        <v>4682.6000000000004</v>
      </c>
      <c r="L37" s="87">
        <f t="shared" si="5"/>
        <v>4655.8999999999996</v>
      </c>
      <c r="M37" s="87">
        <f t="shared" si="5"/>
        <v>4655.8999999999996</v>
      </c>
    </row>
    <row r="38" spans="1:13" s="133" customFormat="1" ht="25.5">
      <c r="A38" s="86"/>
      <c r="B38" s="123" t="s">
        <v>120</v>
      </c>
      <c r="C38" s="95" t="s">
        <v>117</v>
      </c>
      <c r="D38" s="95" t="s">
        <v>41</v>
      </c>
      <c r="E38" s="95" t="s">
        <v>241</v>
      </c>
      <c r="F38" s="95" t="s">
        <v>121</v>
      </c>
      <c r="G38" s="95" t="s">
        <v>42</v>
      </c>
      <c r="H38" s="95" t="s">
        <v>96</v>
      </c>
      <c r="I38" s="124" t="s">
        <v>397</v>
      </c>
      <c r="J38" s="98" t="s">
        <v>314</v>
      </c>
      <c r="K38" s="87">
        <v>4682.6000000000004</v>
      </c>
      <c r="L38" s="87">
        <v>4655.8999999999996</v>
      </c>
      <c r="M38" s="87">
        <v>4655.8999999999996</v>
      </c>
    </row>
    <row r="39" spans="1:13" s="133" customFormat="1" ht="27.75" customHeight="1">
      <c r="A39" s="86"/>
      <c r="B39" s="129" t="s">
        <v>120</v>
      </c>
      <c r="C39" s="123" t="s">
        <v>117</v>
      </c>
      <c r="D39" s="123" t="s">
        <v>41</v>
      </c>
      <c r="E39" s="123" t="s">
        <v>108</v>
      </c>
      <c r="F39" s="123" t="s">
        <v>95</v>
      </c>
      <c r="G39" s="123" t="s">
        <v>8</v>
      </c>
      <c r="H39" s="123" t="s">
        <v>96</v>
      </c>
      <c r="I39" s="124" t="s">
        <v>397</v>
      </c>
      <c r="J39" s="192" t="s">
        <v>315</v>
      </c>
      <c r="K39" s="87">
        <f>K42+K40</f>
        <v>112.5</v>
      </c>
      <c r="L39" s="87">
        <f>L42+L40</f>
        <v>115.8</v>
      </c>
      <c r="M39" s="87">
        <f>M42+M40</f>
        <v>1.6</v>
      </c>
    </row>
    <row r="40" spans="1:13" ht="39.75" customHeight="1">
      <c r="A40" s="104"/>
      <c r="B40" s="129" t="s">
        <v>120</v>
      </c>
      <c r="C40" s="95" t="s">
        <v>117</v>
      </c>
      <c r="D40" s="95" t="s">
        <v>41</v>
      </c>
      <c r="E40" s="95" t="s">
        <v>108</v>
      </c>
      <c r="F40" s="95" t="s">
        <v>180</v>
      </c>
      <c r="G40" s="95" t="s">
        <v>8</v>
      </c>
      <c r="H40" s="95" t="s">
        <v>96</v>
      </c>
      <c r="I40" s="97" t="s">
        <v>397</v>
      </c>
      <c r="J40" s="135" t="s">
        <v>243</v>
      </c>
      <c r="K40" s="99">
        <f>K41</f>
        <v>1.6</v>
      </c>
      <c r="L40" s="99">
        <f t="shared" ref="L40:M40" si="6">L41</f>
        <v>1.6</v>
      </c>
      <c r="M40" s="99">
        <f t="shared" si="6"/>
        <v>1.6</v>
      </c>
    </row>
    <row r="41" spans="1:13" ht="39.75" customHeight="1">
      <c r="A41" s="104"/>
      <c r="B41" s="129" t="s">
        <v>120</v>
      </c>
      <c r="C41" s="95" t="s">
        <v>117</v>
      </c>
      <c r="D41" s="95" t="s">
        <v>41</v>
      </c>
      <c r="E41" s="95" t="s">
        <v>108</v>
      </c>
      <c r="F41" s="95" t="s">
        <v>180</v>
      </c>
      <c r="G41" s="95" t="s">
        <v>42</v>
      </c>
      <c r="H41" s="95" t="s">
        <v>96</v>
      </c>
      <c r="I41" s="97" t="s">
        <v>397</v>
      </c>
      <c r="J41" s="135" t="s">
        <v>236</v>
      </c>
      <c r="K41" s="94">
        <v>1.6</v>
      </c>
      <c r="L41" s="94">
        <v>1.6</v>
      </c>
      <c r="M41" s="94">
        <v>1.6</v>
      </c>
    </row>
    <row r="42" spans="1:13" ht="34.5" customHeight="1">
      <c r="A42" s="104"/>
      <c r="B42" s="129" t="s">
        <v>120</v>
      </c>
      <c r="C42" s="95" t="s">
        <v>117</v>
      </c>
      <c r="D42" s="95" t="s">
        <v>41</v>
      </c>
      <c r="E42" s="95" t="s">
        <v>237</v>
      </c>
      <c r="F42" s="95" t="s">
        <v>238</v>
      </c>
      <c r="G42" s="95" t="s">
        <v>8</v>
      </c>
      <c r="H42" s="95" t="s">
        <v>96</v>
      </c>
      <c r="I42" s="97" t="s">
        <v>397</v>
      </c>
      <c r="J42" s="135" t="s">
        <v>316</v>
      </c>
      <c r="K42" s="99">
        <f>K43</f>
        <v>110.9</v>
      </c>
      <c r="L42" s="99">
        <f>L43</f>
        <v>114.2</v>
      </c>
      <c r="M42" s="99">
        <f>M43</f>
        <v>0</v>
      </c>
    </row>
    <row r="43" spans="1:13" ht="39.75" customHeight="1">
      <c r="A43" s="104"/>
      <c r="B43" s="129" t="s">
        <v>120</v>
      </c>
      <c r="C43" s="95" t="s">
        <v>117</v>
      </c>
      <c r="D43" s="95" t="s">
        <v>41</v>
      </c>
      <c r="E43" s="95" t="s">
        <v>237</v>
      </c>
      <c r="F43" s="95" t="s">
        <v>238</v>
      </c>
      <c r="G43" s="95" t="s">
        <v>42</v>
      </c>
      <c r="H43" s="95" t="s">
        <v>96</v>
      </c>
      <c r="I43" s="97" t="s">
        <v>397</v>
      </c>
      <c r="J43" s="193" t="s">
        <v>239</v>
      </c>
      <c r="K43" s="99">
        <v>110.9</v>
      </c>
      <c r="L43" s="134">
        <v>114.2</v>
      </c>
      <c r="M43" s="134">
        <v>0</v>
      </c>
    </row>
    <row r="44" spans="1:13" s="133" customFormat="1" ht="20.25" customHeight="1">
      <c r="A44" s="86"/>
      <c r="B44" s="123" t="s">
        <v>120</v>
      </c>
      <c r="C44" s="95" t="s">
        <v>117</v>
      </c>
      <c r="D44" s="95" t="s">
        <v>41</v>
      </c>
      <c r="E44" s="95" t="s">
        <v>109</v>
      </c>
      <c r="F44" s="95" t="s">
        <v>95</v>
      </c>
      <c r="G44" s="95" t="s">
        <v>8</v>
      </c>
      <c r="H44" s="95" t="s">
        <v>96</v>
      </c>
      <c r="I44" s="97" t="s">
        <v>397</v>
      </c>
      <c r="J44" s="98" t="s">
        <v>181</v>
      </c>
      <c r="K44" s="87">
        <f>K45</f>
        <v>4470.0739999999996</v>
      </c>
      <c r="L44" s="87">
        <f t="shared" ref="L44:M46" si="7">L45</f>
        <v>4480.4740000000002</v>
      </c>
      <c r="M44" s="87">
        <f t="shared" si="7"/>
        <v>4460.5739999999996</v>
      </c>
    </row>
    <row r="45" spans="1:13" s="127" customFormat="1" ht="31.5" customHeight="1">
      <c r="A45" s="104"/>
      <c r="B45" s="123" t="s">
        <v>120</v>
      </c>
      <c r="C45" s="95" t="s">
        <v>117</v>
      </c>
      <c r="D45" s="95" t="s">
        <v>41</v>
      </c>
      <c r="E45" s="95" t="s">
        <v>240</v>
      </c>
      <c r="F45" s="95" t="s">
        <v>122</v>
      </c>
      <c r="G45" s="95" t="s">
        <v>8</v>
      </c>
      <c r="H45" s="95" t="s">
        <v>96</v>
      </c>
      <c r="I45" s="97" t="s">
        <v>397</v>
      </c>
      <c r="J45" s="98" t="s">
        <v>313</v>
      </c>
      <c r="K45" s="87">
        <f>K46</f>
        <v>4470.0739999999996</v>
      </c>
      <c r="L45" s="87">
        <f t="shared" si="7"/>
        <v>4480.4740000000002</v>
      </c>
      <c r="M45" s="87">
        <f t="shared" si="7"/>
        <v>4460.5739999999996</v>
      </c>
    </row>
    <row r="46" spans="1:13" s="126" customFormat="1" ht="42.75" customHeight="1">
      <c r="A46" s="128"/>
      <c r="B46" s="129" t="s">
        <v>120</v>
      </c>
      <c r="C46" s="90" t="s">
        <v>117</v>
      </c>
      <c r="D46" s="95" t="s">
        <v>41</v>
      </c>
      <c r="E46" s="95" t="s">
        <v>240</v>
      </c>
      <c r="F46" s="95" t="s">
        <v>122</v>
      </c>
      <c r="G46" s="95" t="s">
        <v>42</v>
      </c>
      <c r="H46" s="95" t="s">
        <v>96</v>
      </c>
      <c r="I46" s="97" t="s">
        <v>397</v>
      </c>
      <c r="J46" s="98" t="s">
        <v>242</v>
      </c>
      <c r="K46" s="94">
        <f>K47</f>
        <v>4470.0739999999996</v>
      </c>
      <c r="L46" s="94">
        <f t="shared" si="7"/>
        <v>4480.4740000000002</v>
      </c>
      <c r="M46" s="94">
        <f t="shared" si="7"/>
        <v>4460.5739999999996</v>
      </c>
    </row>
    <row r="47" spans="1:13" s="126" customFormat="1" ht="102">
      <c r="A47" s="128"/>
      <c r="B47" s="95" t="s">
        <v>120</v>
      </c>
      <c r="C47" s="90" t="s">
        <v>117</v>
      </c>
      <c r="D47" s="95" t="s">
        <v>41</v>
      </c>
      <c r="E47" s="95" t="s">
        <v>240</v>
      </c>
      <c r="F47" s="95" t="s">
        <v>122</v>
      </c>
      <c r="G47" s="95" t="s">
        <v>42</v>
      </c>
      <c r="H47" s="95" t="s">
        <v>359</v>
      </c>
      <c r="I47" s="97" t="s">
        <v>397</v>
      </c>
      <c r="J47" s="93" t="s">
        <v>360</v>
      </c>
      <c r="K47" s="94">
        <v>4470.0739999999996</v>
      </c>
      <c r="L47" s="94">
        <v>4480.4740000000002</v>
      </c>
      <c r="M47" s="94">
        <v>4460.5739999999996</v>
      </c>
    </row>
    <row r="48" spans="1:13" s="141" customFormat="1" ht="15.75">
      <c r="A48" s="136"/>
      <c r="B48" s="137"/>
      <c r="C48" s="137"/>
      <c r="D48" s="137"/>
      <c r="E48" s="137"/>
      <c r="F48" s="137"/>
      <c r="G48" s="137"/>
      <c r="H48" s="137"/>
      <c r="I48" s="138"/>
      <c r="J48" s="139" t="s">
        <v>123</v>
      </c>
      <c r="K48" s="294">
        <f>K11+K34</f>
        <v>9983.6739999999991</v>
      </c>
      <c r="L48" s="140">
        <f>L11+L34</f>
        <v>9973.0739999999987</v>
      </c>
      <c r="M48" s="140">
        <f>M11+M34</f>
        <v>9871.9740000000002</v>
      </c>
    </row>
  </sheetData>
  <mergeCells count="9">
    <mergeCell ref="A2:D2"/>
    <mergeCell ref="B3:D3"/>
    <mergeCell ref="K3:M3"/>
    <mergeCell ref="A6:M6"/>
    <mergeCell ref="J8:J9"/>
    <mergeCell ref="K8:K9"/>
    <mergeCell ref="L8:L9"/>
    <mergeCell ref="M8:M9"/>
    <mergeCell ref="B8:I8"/>
  </mergeCells>
  <pageMargins left="0.7" right="0.7" top="0.75" bottom="0.75" header="0.3" footer="0.3"/>
  <pageSetup paperSize="9" scale="62" orientation="portrait" verticalDpi="4294967293" r:id="rId1"/>
  <rowBreaks count="1" manualBreakCount="1">
    <brk id="3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topLeftCell="A9" zoomScaleSheetLayoutView="100" workbookViewId="0">
      <selection activeCell="D12" sqref="D12"/>
    </sheetView>
  </sheetViews>
  <sheetFormatPr defaultRowHeight="15"/>
  <cols>
    <col min="1" max="1" width="9.140625" style="197"/>
    <col min="2" max="2" width="65.7109375" style="197" customWidth="1"/>
    <col min="3" max="3" width="9.140625" style="197"/>
    <col min="4" max="6" width="12.7109375" style="197" customWidth="1"/>
    <col min="7" max="7" width="9.140625" style="197" hidden="1" customWidth="1"/>
    <col min="8" max="16384" width="9.140625" style="197"/>
  </cols>
  <sheetData>
    <row r="1" spans="1:6">
      <c r="D1" s="32"/>
      <c r="E1" s="32"/>
      <c r="F1" s="317" t="s">
        <v>156</v>
      </c>
    </row>
    <row r="2" spans="1:6" s="222" customFormat="1" ht="55.5" customHeight="1">
      <c r="B2" s="315"/>
      <c r="C2" s="381" t="s">
        <v>392</v>
      </c>
      <c r="D2" s="381"/>
      <c r="E2" s="381"/>
      <c r="F2" s="381"/>
    </row>
    <row r="3" spans="1:6" s="222" customFormat="1" ht="12.75"/>
    <row r="4" spans="1:6">
      <c r="B4" s="33"/>
      <c r="C4" s="34"/>
      <c r="D4" s="34"/>
      <c r="E4" s="34"/>
      <c r="F4" s="34"/>
    </row>
    <row r="5" spans="1:6" ht="26.25" customHeight="1">
      <c r="A5" s="390" t="s">
        <v>431</v>
      </c>
      <c r="B5" s="390"/>
      <c r="C5" s="390"/>
      <c r="D5" s="390"/>
      <c r="E5" s="390"/>
      <c r="F5" s="390"/>
    </row>
    <row r="6" spans="1:6" ht="15.75" customHeight="1">
      <c r="A6" s="196"/>
      <c r="B6" s="196"/>
      <c r="C6" s="196"/>
      <c r="D6" s="196"/>
      <c r="E6" s="196"/>
      <c r="F6" s="196"/>
    </row>
    <row r="7" spans="1:6">
      <c r="B7" s="9"/>
      <c r="C7" s="32"/>
      <c r="D7" s="32"/>
      <c r="E7" s="32"/>
      <c r="F7" s="32" t="s">
        <v>79</v>
      </c>
    </row>
    <row r="8" spans="1:6" ht="25.5">
      <c r="A8" s="35" t="s">
        <v>39</v>
      </c>
      <c r="B8" s="36" t="s">
        <v>330</v>
      </c>
      <c r="C8" s="41" t="s">
        <v>149</v>
      </c>
      <c r="D8" s="36" t="s">
        <v>229</v>
      </c>
      <c r="E8" s="36" t="s">
        <v>245</v>
      </c>
      <c r="F8" s="36" t="s">
        <v>390</v>
      </c>
    </row>
    <row r="9" spans="1:6">
      <c r="A9" s="35">
        <v>1</v>
      </c>
      <c r="B9" s="36">
        <v>2</v>
      </c>
      <c r="C9" s="37">
        <v>3</v>
      </c>
      <c r="D9" s="36">
        <v>4</v>
      </c>
      <c r="E9" s="37">
        <v>5</v>
      </c>
      <c r="F9" s="36">
        <v>6</v>
      </c>
    </row>
    <row r="10" spans="1:6">
      <c r="A10" s="35">
        <v>1</v>
      </c>
      <c r="B10" s="38" t="s">
        <v>46</v>
      </c>
      <c r="C10" s="39" t="s">
        <v>137</v>
      </c>
      <c r="D10" s="298">
        <f>D11+D12+D13+D14+D15</f>
        <v>7511.46</v>
      </c>
      <c r="E10" s="40">
        <f>E11+E12+E13+E14+E15</f>
        <v>7383.6670000000004</v>
      </c>
      <c r="F10" s="40">
        <f>F11+F12+F13+F14+F15</f>
        <v>7118.5569999999998</v>
      </c>
    </row>
    <row r="11" spans="1:6" ht="25.5">
      <c r="A11" s="35">
        <v>2</v>
      </c>
      <c r="B11" s="41" t="s">
        <v>28</v>
      </c>
      <c r="C11" s="42" t="s">
        <v>139</v>
      </c>
      <c r="D11" s="297">
        <v>957.07899999999995</v>
      </c>
      <c r="E11" s="43">
        <v>967.36699999999996</v>
      </c>
      <c r="F11" s="43">
        <v>998.23199999999997</v>
      </c>
    </row>
    <row r="12" spans="1:6" ht="38.25">
      <c r="A12" s="35">
        <v>3</v>
      </c>
      <c r="B12" s="41" t="s">
        <v>29</v>
      </c>
      <c r="C12" s="44" t="s">
        <v>138</v>
      </c>
      <c r="D12" s="296">
        <f>4902.929-20-4</f>
        <v>4878.9290000000001</v>
      </c>
      <c r="E12" s="45">
        <v>4740.2849999999999</v>
      </c>
      <c r="F12" s="45">
        <v>4443.9520000000002</v>
      </c>
    </row>
    <row r="13" spans="1:6" ht="25.5">
      <c r="A13" s="35">
        <v>4</v>
      </c>
      <c r="B13" s="41" t="s">
        <v>30</v>
      </c>
      <c r="C13" s="44" t="s">
        <v>140</v>
      </c>
      <c r="D13" s="45">
        <f>40+18.466+812.92</f>
        <v>871.38599999999997</v>
      </c>
      <c r="E13" s="45">
        <f t="shared" ref="E13:F13" si="0">40+18.466+812.92</f>
        <v>871.38599999999997</v>
      </c>
      <c r="F13" s="45">
        <f t="shared" si="0"/>
        <v>871.38599999999997</v>
      </c>
    </row>
    <row r="14" spans="1:6">
      <c r="A14" s="35">
        <v>5</v>
      </c>
      <c r="B14" s="41" t="s">
        <v>32</v>
      </c>
      <c r="C14" s="44" t="s">
        <v>141</v>
      </c>
      <c r="D14" s="344">
        <v>19.027000000000001</v>
      </c>
      <c r="E14" s="344">
        <v>19.59</v>
      </c>
      <c r="F14" s="344">
        <v>19.948</v>
      </c>
    </row>
    <row r="15" spans="1:6">
      <c r="A15" s="35">
        <v>6</v>
      </c>
      <c r="B15" s="41" t="s">
        <v>69</v>
      </c>
      <c r="C15" s="44" t="s">
        <v>142</v>
      </c>
      <c r="D15" s="45">
        <f>783.439+1.6</f>
        <v>785.03899999999999</v>
      </c>
      <c r="E15" s="45">
        <f t="shared" ref="E15:F15" si="1">783.439+1.6</f>
        <v>785.03899999999999</v>
      </c>
      <c r="F15" s="45">
        <f t="shared" si="1"/>
        <v>785.03899999999999</v>
      </c>
    </row>
    <row r="16" spans="1:6">
      <c r="A16" s="35">
        <v>7</v>
      </c>
      <c r="B16" s="38" t="s">
        <v>74</v>
      </c>
      <c r="C16" s="46" t="s">
        <v>143</v>
      </c>
      <c r="D16" s="47">
        <f>D17</f>
        <v>110.9</v>
      </c>
      <c r="E16" s="47">
        <f>E17</f>
        <v>114.2</v>
      </c>
      <c r="F16" s="47">
        <f>F17</f>
        <v>0</v>
      </c>
    </row>
    <row r="17" spans="1:7">
      <c r="A17" s="35">
        <v>8</v>
      </c>
      <c r="B17" s="41" t="s">
        <v>75</v>
      </c>
      <c r="C17" s="44" t="s">
        <v>144</v>
      </c>
      <c r="D17" s="45">
        <v>110.9</v>
      </c>
      <c r="E17" s="45">
        <v>114.2</v>
      </c>
      <c r="F17" s="45">
        <v>0</v>
      </c>
    </row>
    <row r="18" spans="1:7">
      <c r="A18" s="35">
        <v>9</v>
      </c>
      <c r="B18" s="48" t="s">
        <v>50</v>
      </c>
      <c r="C18" s="49" t="s">
        <v>131</v>
      </c>
      <c r="D18" s="50">
        <f>D19</f>
        <v>23</v>
      </c>
      <c r="E18" s="50">
        <f>E19</f>
        <v>23</v>
      </c>
      <c r="F18" s="50">
        <f>F19</f>
        <v>23</v>
      </c>
    </row>
    <row r="19" spans="1:7">
      <c r="A19" s="35">
        <v>10</v>
      </c>
      <c r="B19" s="51" t="s">
        <v>455</v>
      </c>
      <c r="C19" s="42" t="s">
        <v>132</v>
      </c>
      <c r="D19" s="52">
        <v>23</v>
      </c>
      <c r="E19" s="52">
        <v>23</v>
      </c>
      <c r="F19" s="52">
        <v>23</v>
      </c>
    </row>
    <row r="20" spans="1:7">
      <c r="A20" s="35">
        <v>11</v>
      </c>
      <c r="B20" s="38" t="s">
        <v>3</v>
      </c>
      <c r="C20" s="46" t="s">
        <v>133</v>
      </c>
      <c r="D20" s="300">
        <f>D21</f>
        <v>89.2</v>
      </c>
      <c r="E20" s="47">
        <f t="shared" ref="E20:F20" si="2">E21</f>
        <v>95.3</v>
      </c>
      <c r="F20" s="47">
        <f t="shared" si="2"/>
        <v>108.4</v>
      </c>
    </row>
    <row r="21" spans="1:7" s="198" customFormat="1">
      <c r="A21" s="35">
        <v>12</v>
      </c>
      <c r="B21" s="53" t="s">
        <v>73</v>
      </c>
      <c r="C21" s="54" t="s">
        <v>134</v>
      </c>
      <c r="D21" s="299">
        <v>89.2</v>
      </c>
      <c r="E21" s="55">
        <v>95.3</v>
      </c>
      <c r="F21" s="55">
        <v>108.4</v>
      </c>
    </row>
    <row r="22" spans="1:7">
      <c r="A22" s="35">
        <v>13</v>
      </c>
      <c r="B22" s="38" t="s">
        <v>49</v>
      </c>
      <c r="C22" s="39" t="s">
        <v>135</v>
      </c>
      <c r="D22" s="298">
        <f>D23+D24</f>
        <v>668.69899999999996</v>
      </c>
      <c r="E22" s="298">
        <f t="shared" ref="E22:F22" si="3">E23+E24</f>
        <v>548.08299999999997</v>
      </c>
      <c r="F22" s="298">
        <f t="shared" si="3"/>
        <v>548.08299999999997</v>
      </c>
    </row>
    <row r="23" spans="1:7">
      <c r="A23" s="35">
        <v>14</v>
      </c>
      <c r="B23" s="10" t="s">
        <v>51</v>
      </c>
      <c r="C23" s="44" t="s">
        <v>136</v>
      </c>
      <c r="D23" s="296">
        <f>505.466+35+50.621+20+20</f>
        <v>631.08699999999999</v>
      </c>
      <c r="E23" s="45">
        <f t="shared" ref="E23:F23" si="4">489.471+21</f>
        <v>510.471</v>
      </c>
      <c r="F23" s="45">
        <f t="shared" si="4"/>
        <v>510.471</v>
      </c>
    </row>
    <row r="24" spans="1:7">
      <c r="A24" s="35">
        <v>15</v>
      </c>
      <c r="B24" s="10" t="s">
        <v>361</v>
      </c>
      <c r="C24" s="44" t="s">
        <v>362</v>
      </c>
      <c r="D24" s="296">
        <v>37.612000000000002</v>
      </c>
      <c r="E24" s="296">
        <v>37.612000000000002</v>
      </c>
      <c r="F24" s="296">
        <v>37.612000000000002</v>
      </c>
    </row>
    <row r="25" spans="1:7">
      <c r="A25" s="35">
        <v>16</v>
      </c>
      <c r="B25" s="38" t="s">
        <v>33</v>
      </c>
      <c r="C25" s="39" t="s">
        <v>127</v>
      </c>
      <c r="D25" s="40">
        <f>D26</f>
        <v>1278.6199999999999</v>
      </c>
      <c r="E25" s="40">
        <f t="shared" ref="E25:F25" si="5">E26</f>
        <v>1278.6199999999999</v>
      </c>
      <c r="F25" s="40">
        <f t="shared" si="5"/>
        <v>1278.6199999999999</v>
      </c>
    </row>
    <row r="26" spans="1:7">
      <c r="A26" s="35">
        <v>17</v>
      </c>
      <c r="B26" s="41" t="s">
        <v>48</v>
      </c>
      <c r="C26" s="44" t="s">
        <v>128</v>
      </c>
      <c r="D26" s="45">
        <v>1278.6199999999999</v>
      </c>
      <c r="E26" s="45">
        <v>1278.6199999999999</v>
      </c>
      <c r="F26" s="45">
        <v>1278.6199999999999</v>
      </c>
    </row>
    <row r="27" spans="1:7" s="301" customFormat="1" ht="14.25">
      <c r="A27" s="35">
        <v>18</v>
      </c>
      <c r="B27" s="38" t="s">
        <v>363</v>
      </c>
      <c r="C27" s="39" t="s">
        <v>364</v>
      </c>
      <c r="D27" s="298">
        <f>D28</f>
        <v>18.3</v>
      </c>
      <c r="E27" s="298">
        <f t="shared" ref="E27:F27" si="6">E28</f>
        <v>18.3</v>
      </c>
      <c r="F27" s="298">
        <f t="shared" si="6"/>
        <v>18.3</v>
      </c>
    </row>
    <row r="28" spans="1:7">
      <c r="A28" s="35">
        <v>19</v>
      </c>
      <c r="B28" s="41" t="s">
        <v>365</v>
      </c>
      <c r="C28" s="44" t="s">
        <v>366</v>
      </c>
      <c r="D28" s="296">
        <v>18.3</v>
      </c>
      <c r="E28" s="296">
        <v>18.3</v>
      </c>
      <c r="F28" s="296">
        <v>18.3</v>
      </c>
    </row>
    <row r="29" spans="1:7" s="337" customFormat="1" ht="12.75">
      <c r="A29" s="35">
        <v>20</v>
      </c>
      <c r="B29" s="335" t="s">
        <v>434</v>
      </c>
      <c r="C29" s="39" t="s">
        <v>440</v>
      </c>
      <c r="D29" s="40">
        <f>D30</f>
        <v>24</v>
      </c>
      <c r="E29" s="40">
        <f>E30</f>
        <v>24</v>
      </c>
      <c r="F29" s="40">
        <f>F30</f>
        <v>24</v>
      </c>
      <c r="G29" s="336">
        <f>G30</f>
        <v>12</v>
      </c>
    </row>
    <row r="30" spans="1:7" s="337" customFormat="1" ht="12.75">
      <c r="A30" s="35">
        <v>21</v>
      </c>
      <c r="B30" s="338" t="s">
        <v>435</v>
      </c>
      <c r="C30" s="44" t="s">
        <v>441</v>
      </c>
      <c r="D30" s="45">
        <v>24</v>
      </c>
      <c r="E30" s="45">
        <v>24</v>
      </c>
      <c r="F30" s="45">
        <v>24</v>
      </c>
      <c r="G30" s="45">
        <f>'[1]6'!J106</f>
        <v>12</v>
      </c>
    </row>
    <row r="31" spans="1:7">
      <c r="A31" s="35">
        <v>22</v>
      </c>
      <c r="B31" s="38" t="s">
        <v>77</v>
      </c>
      <c r="C31" s="39" t="s">
        <v>129</v>
      </c>
      <c r="D31" s="40">
        <f>D32</f>
        <v>259.495</v>
      </c>
      <c r="E31" s="40">
        <f t="shared" ref="E31:F31" si="7">E32</f>
        <v>259.495</v>
      </c>
      <c r="F31" s="40">
        <f t="shared" si="7"/>
        <v>259.495</v>
      </c>
    </row>
    <row r="32" spans="1:7">
      <c r="A32" s="35">
        <v>23</v>
      </c>
      <c r="B32" s="56" t="s">
        <v>78</v>
      </c>
      <c r="C32" s="42" t="s">
        <v>130</v>
      </c>
      <c r="D32" s="45">
        <v>259.495</v>
      </c>
      <c r="E32" s="45">
        <v>259.495</v>
      </c>
      <c r="F32" s="45">
        <v>259.495</v>
      </c>
    </row>
    <row r="33" spans="1:6" s="198" customFormat="1">
      <c r="A33" s="35">
        <v>24</v>
      </c>
      <c r="B33" s="57" t="s">
        <v>5</v>
      </c>
      <c r="C33" s="54"/>
      <c r="D33" s="55">
        <v>0</v>
      </c>
      <c r="E33" s="267">
        <v>228.40899999999999</v>
      </c>
      <c r="F33" s="267">
        <v>493.51900000000001</v>
      </c>
    </row>
    <row r="34" spans="1:6" s="199" customFormat="1" ht="13.5" thickBot="1">
      <c r="A34" s="391" t="s">
        <v>35</v>
      </c>
      <c r="B34" s="392"/>
      <c r="C34" s="392"/>
      <c r="D34" s="302">
        <f>D10+D16+D18+D20+D22+D25+D29+D31+D27+D33</f>
        <v>9983.6740000000009</v>
      </c>
      <c r="E34" s="302">
        <f t="shared" ref="E34:F34" si="8">E10+E16+E18+E20+E22+E25+E29+E31+E27+E33</f>
        <v>9973.0739999999987</v>
      </c>
      <c r="F34" s="302">
        <f t="shared" si="8"/>
        <v>9871.9740000000002</v>
      </c>
    </row>
    <row r="36" spans="1:6">
      <c r="D36" s="200"/>
      <c r="E36" s="200"/>
      <c r="F36" s="200"/>
    </row>
    <row r="37" spans="1:6">
      <c r="D37" s="201"/>
      <c r="E37" s="201"/>
      <c r="F37" s="201"/>
    </row>
  </sheetData>
  <mergeCells count="3">
    <mergeCell ref="A5:F5"/>
    <mergeCell ref="A34:C34"/>
    <mergeCell ref="C2:F2"/>
  </mergeCells>
  <phoneticPr fontId="5" type="noConversion"/>
  <pageMargins left="0.11811023622047245" right="0.11811023622047245" top="0.35433070866141736" bottom="0.15748031496062992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0"/>
  <sheetViews>
    <sheetView view="pageBreakPreview" topLeftCell="A124" zoomScale="75" zoomScaleSheetLayoutView="75" workbookViewId="0">
      <selection activeCell="E127" sqref="E127:E131"/>
    </sheetView>
  </sheetViews>
  <sheetFormatPr defaultRowHeight="33" customHeight="1"/>
  <cols>
    <col min="1" max="1" width="9.140625" style="65" customWidth="1"/>
    <col min="2" max="2" width="44.5703125" style="65" customWidth="1"/>
    <col min="3" max="3" width="6.5703125" style="180" customWidth="1"/>
    <col min="4" max="4" width="10.85546875" style="180" customWidth="1"/>
    <col min="5" max="5" width="16" style="180" customWidth="1"/>
    <col min="6" max="6" width="8" style="180" customWidth="1"/>
    <col min="7" max="7" width="14.85546875" style="65" customWidth="1"/>
    <col min="8" max="8" width="13.140625" style="65" customWidth="1"/>
    <col min="9" max="9" width="16.42578125" style="65" customWidth="1"/>
    <col min="10" max="16384" width="9.140625" style="65"/>
  </cols>
  <sheetData>
    <row r="1" spans="1:9" s="64" customFormat="1" ht="33" customHeight="1">
      <c r="C1" s="179"/>
      <c r="D1" s="179"/>
      <c r="E1" s="394" t="s">
        <v>157</v>
      </c>
      <c r="F1" s="394"/>
      <c r="G1" s="394"/>
      <c r="H1" s="394"/>
      <c r="I1" s="394"/>
    </row>
    <row r="2" spans="1:9" s="222" customFormat="1" ht="52.5" customHeight="1">
      <c r="B2" s="381"/>
      <c r="C2" s="381"/>
      <c r="D2" s="381"/>
      <c r="F2" s="381" t="s">
        <v>398</v>
      </c>
      <c r="G2" s="381"/>
      <c r="H2" s="381"/>
      <c r="I2" s="381"/>
    </row>
    <row r="3" spans="1:9" s="222" customFormat="1" ht="12.75"/>
    <row r="4" spans="1:9" ht="12.75" customHeight="1">
      <c r="D4" s="181"/>
      <c r="E4" s="68"/>
      <c r="F4" s="181"/>
      <c r="G4" s="66"/>
    </row>
    <row r="5" spans="1:9" ht="42" customHeight="1">
      <c r="B5" s="395" t="s">
        <v>430</v>
      </c>
      <c r="C5" s="395"/>
      <c r="D5" s="395"/>
      <c r="E5" s="395"/>
      <c r="F5" s="395"/>
      <c r="G5" s="395"/>
      <c r="H5" s="395"/>
      <c r="I5" s="395"/>
    </row>
    <row r="6" spans="1:9" ht="22.5" customHeight="1">
      <c r="I6" s="67" t="s">
        <v>79</v>
      </c>
    </row>
    <row r="7" spans="1:9" s="226" customFormat="1" ht="152.25" customHeight="1">
      <c r="A7" s="69" t="s">
        <v>39</v>
      </c>
      <c r="B7" s="285" t="s">
        <v>331</v>
      </c>
      <c r="C7" s="286" t="s">
        <v>332</v>
      </c>
      <c r="D7" s="224" t="s">
        <v>148</v>
      </c>
      <c r="E7" s="225" t="s">
        <v>61</v>
      </c>
      <c r="F7" s="225" t="s">
        <v>62</v>
      </c>
      <c r="G7" s="36" t="s">
        <v>229</v>
      </c>
      <c r="H7" s="36" t="s">
        <v>245</v>
      </c>
      <c r="I7" s="36" t="s">
        <v>390</v>
      </c>
    </row>
    <row r="8" spans="1:9" s="228" customFormat="1" ht="21.75" customHeight="1">
      <c r="A8" s="227">
        <v>1</v>
      </c>
      <c r="B8" s="227">
        <v>2</v>
      </c>
      <c r="C8" s="227">
        <v>3</v>
      </c>
      <c r="D8" s="227">
        <v>4</v>
      </c>
      <c r="E8" s="227">
        <v>5</v>
      </c>
      <c r="F8" s="227">
        <v>6</v>
      </c>
      <c r="G8" s="227">
        <v>7</v>
      </c>
      <c r="H8" s="227">
        <v>8</v>
      </c>
      <c r="I8" s="227">
        <v>9</v>
      </c>
    </row>
    <row r="9" spans="1:9" s="231" customFormat="1" ht="24.75" customHeight="1">
      <c r="A9" s="70">
        <v>1</v>
      </c>
      <c r="B9" s="174" t="s">
        <v>85</v>
      </c>
      <c r="C9" s="229">
        <v>807</v>
      </c>
      <c r="D9" s="229"/>
      <c r="E9" s="229"/>
      <c r="F9" s="229"/>
      <c r="G9" s="230">
        <f>G10+G59+G68+G81+G88+G113+G132+G138+G126+G120</f>
        <v>9983.6740000000009</v>
      </c>
      <c r="H9" s="230">
        <f t="shared" ref="H9:I9" si="0">H10+H59+H68+H81+H88+H113+H132+H138+H126+H120</f>
        <v>9973.0739999999987</v>
      </c>
      <c r="I9" s="230">
        <f t="shared" si="0"/>
        <v>9871.9740000000002</v>
      </c>
    </row>
    <row r="10" spans="1:9" s="226" customFormat="1" ht="21" customHeight="1">
      <c r="A10" s="70">
        <v>2</v>
      </c>
      <c r="B10" s="174" t="s">
        <v>46</v>
      </c>
      <c r="C10" s="232">
        <v>807</v>
      </c>
      <c r="D10" s="233" t="s">
        <v>137</v>
      </c>
      <c r="E10" s="233"/>
      <c r="F10" s="233"/>
      <c r="G10" s="230">
        <f>G11+G17+G30+G43+G49</f>
        <v>7511.46</v>
      </c>
      <c r="H10" s="230">
        <f t="shared" ref="H10:I10" si="1">H11+H17+H30+H43+H49</f>
        <v>7383.6670000000004</v>
      </c>
      <c r="I10" s="230">
        <f t="shared" si="1"/>
        <v>7118.5569999999998</v>
      </c>
    </row>
    <row r="11" spans="1:9" s="226" customFormat="1" ht="50.25" customHeight="1">
      <c r="A11" s="70">
        <v>3</v>
      </c>
      <c r="B11" s="234" t="s">
        <v>28</v>
      </c>
      <c r="C11" s="232">
        <v>807</v>
      </c>
      <c r="D11" s="235" t="s">
        <v>139</v>
      </c>
      <c r="E11" s="235"/>
      <c r="F11" s="235"/>
      <c r="G11" s="236">
        <f>G12</f>
        <v>957.07899999999995</v>
      </c>
      <c r="H11" s="236">
        <f t="shared" ref="H11:I13" si="2">H12</f>
        <v>967.36699999999996</v>
      </c>
      <c r="I11" s="236">
        <f t="shared" si="2"/>
        <v>998.23199999999997</v>
      </c>
    </row>
    <row r="12" spans="1:9" s="226" customFormat="1" ht="18" customHeight="1">
      <c r="A12" s="70">
        <v>4</v>
      </c>
      <c r="B12" s="234" t="s">
        <v>58</v>
      </c>
      <c r="C12" s="232">
        <v>807</v>
      </c>
      <c r="D12" s="235" t="s">
        <v>139</v>
      </c>
      <c r="E12" s="235" t="s">
        <v>182</v>
      </c>
      <c r="F12" s="237"/>
      <c r="G12" s="236">
        <f>G13</f>
        <v>957.07899999999995</v>
      </c>
      <c r="H12" s="236">
        <f t="shared" si="2"/>
        <v>967.36699999999996</v>
      </c>
      <c r="I12" s="236">
        <f t="shared" si="2"/>
        <v>998.23199999999997</v>
      </c>
    </row>
    <row r="13" spans="1:9" s="226" customFormat="1" ht="33" customHeight="1">
      <c r="A13" s="70">
        <v>5</v>
      </c>
      <c r="B13" s="234" t="s">
        <v>63</v>
      </c>
      <c r="C13" s="232">
        <v>807</v>
      </c>
      <c r="D13" s="235" t="s">
        <v>139</v>
      </c>
      <c r="E13" s="235" t="s">
        <v>183</v>
      </c>
      <c r="F13" s="235"/>
      <c r="G13" s="236">
        <f>G14</f>
        <v>957.07899999999995</v>
      </c>
      <c r="H13" s="236">
        <f t="shared" si="2"/>
        <v>967.36699999999996</v>
      </c>
      <c r="I13" s="236">
        <f t="shared" si="2"/>
        <v>998.23199999999997</v>
      </c>
    </row>
    <row r="14" spans="1:9" s="226" customFormat="1" ht="37.5" customHeight="1">
      <c r="A14" s="70">
        <v>6</v>
      </c>
      <c r="B14" s="234" t="s">
        <v>207</v>
      </c>
      <c r="C14" s="232">
        <v>807</v>
      </c>
      <c r="D14" s="235" t="s">
        <v>139</v>
      </c>
      <c r="E14" s="235" t="s">
        <v>184</v>
      </c>
      <c r="F14" s="235"/>
      <c r="G14" s="236">
        <f>G16</f>
        <v>957.07899999999995</v>
      </c>
      <c r="H14" s="236">
        <f>H16</f>
        <v>967.36699999999996</v>
      </c>
      <c r="I14" s="236">
        <f>I16</f>
        <v>998.23199999999997</v>
      </c>
    </row>
    <row r="15" spans="1:9" s="226" customFormat="1" ht="91.5" customHeight="1">
      <c r="A15" s="70">
        <v>7</v>
      </c>
      <c r="B15" s="234" t="s">
        <v>248</v>
      </c>
      <c r="C15" s="232">
        <v>807</v>
      </c>
      <c r="D15" s="235" t="s">
        <v>139</v>
      </c>
      <c r="E15" s="235" t="s">
        <v>184</v>
      </c>
      <c r="F15" s="238" t="s">
        <v>59</v>
      </c>
      <c r="G15" s="236">
        <f>G14</f>
        <v>957.07899999999995</v>
      </c>
      <c r="H15" s="236">
        <f>H14</f>
        <v>967.36699999999996</v>
      </c>
      <c r="I15" s="236">
        <f>I14</f>
        <v>998.23199999999997</v>
      </c>
    </row>
    <row r="16" spans="1:9" s="226" customFormat="1" ht="33" customHeight="1">
      <c r="A16" s="70">
        <v>8</v>
      </c>
      <c r="B16" s="234" t="s">
        <v>64</v>
      </c>
      <c r="C16" s="232">
        <v>807</v>
      </c>
      <c r="D16" s="235" t="s">
        <v>139</v>
      </c>
      <c r="E16" s="235" t="s">
        <v>184</v>
      </c>
      <c r="F16" s="235" t="s">
        <v>56</v>
      </c>
      <c r="G16" s="236">
        <v>957.07899999999995</v>
      </c>
      <c r="H16" s="346">
        <v>967.36699999999996</v>
      </c>
      <c r="I16" s="346">
        <v>998.23199999999997</v>
      </c>
    </row>
    <row r="17" spans="1:9" s="226" customFormat="1" ht="77.25" customHeight="1">
      <c r="A17" s="70">
        <v>9</v>
      </c>
      <c r="B17" s="174" t="s">
        <v>249</v>
      </c>
      <c r="C17" s="232">
        <v>807</v>
      </c>
      <c r="D17" s="233" t="s">
        <v>138</v>
      </c>
      <c r="E17" s="233"/>
      <c r="F17" s="233"/>
      <c r="G17" s="239">
        <f>G18</f>
        <v>4878.9290000000001</v>
      </c>
      <c r="H17" s="239">
        <f t="shared" ref="H17:I17" si="3">H18</f>
        <v>4740.2849999999999</v>
      </c>
      <c r="I17" s="239">
        <f t="shared" si="3"/>
        <v>4443.9520000000002</v>
      </c>
    </row>
    <row r="18" spans="1:9" s="226" customFormat="1" ht="20.25" customHeight="1">
      <c r="A18" s="70">
        <v>10</v>
      </c>
      <c r="B18" s="240" t="s">
        <v>58</v>
      </c>
      <c r="C18" s="232">
        <v>807</v>
      </c>
      <c r="D18" s="182" t="s">
        <v>138</v>
      </c>
      <c r="E18" s="182" t="s">
        <v>185</v>
      </c>
      <c r="F18" s="182"/>
      <c r="G18" s="241">
        <f t="shared" ref="G18:I18" si="4">G19</f>
        <v>4878.9290000000001</v>
      </c>
      <c r="H18" s="241">
        <f t="shared" si="4"/>
        <v>4740.2849999999999</v>
      </c>
      <c r="I18" s="241">
        <f t="shared" si="4"/>
        <v>4443.9520000000002</v>
      </c>
    </row>
    <row r="19" spans="1:9" s="226" customFormat="1" ht="33" customHeight="1">
      <c r="A19" s="70">
        <v>11</v>
      </c>
      <c r="B19" s="240" t="s">
        <v>63</v>
      </c>
      <c r="C19" s="232">
        <v>807</v>
      </c>
      <c r="D19" s="182" t="s">
        <v>138</v>
      </c>
      <c r="E19" s="182" t="s">
        <v>186</v>
      </c>
      <c r="F19" s="182"/>
      <c r="G19" s="241">
        <f>G20+G27</f>
        <v>4878.9290000000001</v>
      </c>
      <c r="H19" s="241">
        <f>H20+H27</f>
        <v>4740.2849999999999</v>
      </c>
      <c r="I19" s="241">
        <f>I20+I27</f>
        <v>4443.9520000000002</v>
      </c>
    </row>
    <row r="20" spans="1:9" s="226" customFormat="1" ht="73.5" customHeight="1">
      <c r="A20" s="70">
        <v>12</v>
      </c>
      <c r="B20" s="177" t="s">
        <v>250</v>
      </c>
      <c r="C20" s="232">
        <v>807</v>
      </c>
      <c r="D20" s="182" t="s">
        <v>138</v>
      </c>
      <c r="E20" s="182" t="s">
        <v>187</v>
      </c>
      <c r="F20" s="182"/>
      <c r="G20" s="241">
        <f>G22+G24+G25</f>
        <v>4817.1019999999999</v>
      </c>
      <c r="H20" s="241">
        <f t="shared" ref="H20" si="5">H22+H24+H25</f>
        <v>4740.2849999999999</v>
      </c>
      <c r="I20" s="241">
        <f>I22+I24+I25</f>
        <v>4443.9520000000002</v>
      </c>
    </row>
    <row r="21" spans="1:9" s="226" customFormat="1" ht="96.75" customHeight="1">
      <c r="A21" s="70">
        <v>13</v>
      </c>
      <c r="B21" s="177" t="s">
        <v>248</v>
      </c>
      <c r="C21" s="232">
        <v>807</v>
      </c>
      <c r="D21" s="182" t="s">
        <v>138</v>
      </c>
      <c r="E21" s="182" t="s">
        <v>187</v>
      </c>
      <c r="F21" s="182" t="s">
        <v>59</v>
      </c>
      <c r="G21" s="241">
        <f>G22</f>
        <v>2736.4569999999999</v>
      </c>
      <c r="H21" s="241">
        <f>H22</f>
        <v>2518.0540000000001</v>
      </c>
      <c r="I21" s="241">
        <f>I22</f>
        <v>2518.0540000000001</v>
      </c>
    </row>
    <row r="22" spans="1:9" s="226" customFormat="1" ht="44.25" customHeight="1">
      <c r="A22" s="70">
        <v>14</v>
      </c>
      <c r="B22" s="177" t="s">
        <v>64</v>
      </c>
      <c r="C22" s="232">
        <v>807</v>
      </c>
      <c r="D22" s="182" t="s">
        <v>138</v>
      </c>
      <c r="E22" s="182" t="s">
        <v>188</v>
      </c>
      <c r="F22" s="182" t="s">
        <v>56</v>
      </c>
      <c r="G22" s="241">
        <v>2736.4569999999999</v>
      </c>
      <c r="H22" s="241">
        <v>2518.0540000000001</v>
      </c>
      <c r="I22" s="241">
        <v>2518.0540000000001</v>
      </c>
    </row>
    <row r="23" spans="1:9" s="226" customFormat="1" ht="63" customHeight="1">
      <c r="A23" s="70">
        <v>15</v>
      </c>
      <c r="B23" s="240" t="s">
        <v>251</v>
      </c>
      <c r="C23" s="232">
        <v>807</v>
      </c>
      <c r="D23" s="182" t="s">
        <v>138</v>
      </c>
      <c r="E23" s="182" t="s">
        <v>188</v>
      </c>
      <c r="F23" s="182" t="s">
        <v>60</v>
      </c>
      <c r="G23" s="241">
        <f>G24</f>
        <v>2068.1439999999998</v>
      </c>
      <c r="H23" s="241">
        <f>H24</f>
        <v>2216.7310000000002</v>
      </c>
      <c r="I23" s="241">
        <f>I24</f>
        <v>1920.3979999999999</v>
      </c>
    </row>
    <row r="24" spans="1:9" s="226" customFormat="1" ht="53.25" customHeight="1">
      <c r="A24" s="70">
        <v>16</v>
      </c>
      <c r="B24" s="240" t="s">
        <v>152</v>
      </c>
      <c r="C24" s="232">
        <v>807</v>
      </c>
      <c r="D24" s="182" t="s">
        <v>138</v>
      </c>
      <c r="E24" s="182" t="s">
        <v>188</v>
      </c>
      <c r="F24" s="182" t="s">
        <v>53</v>
      </c>
      <c r="G24" s="241">
        <v>2068.1439999999998</v>
      </c>
      <c r="H24" s="241">
        <v>2216.7310000000002</v>
      </c>
      <c r="I24" s="241">
        <v>1920.3979999999999</v>
      </c>
    </row>
    <row r="25" spans="1:9" s="226" customFormat="1" ht="19.5" customHeight="1">
      <c r="A25" s="70">
        <v>17</v>
      </c>
      <c r="B25" s="177" t="s">
        <v>66</v>
      </c>
      <c r="C25" s="232">
        <v>807</v>
      </c>
      <c r="D25" s="182" t="s">
        <v>138</v>
      </c>
      <c r="E25" s="182" t="s">
        <v>188</v>
      </c>
      <c r="F25" s="182" t="s">
        <v>67</v>
      </c>
      <c r="G25" s="241">
        <f>G26</f>
        <v>12.500999999999999</v>
      </c>
      <c r="H25" s="241">
        <f>H26</f>
        <v>5.5</v>
      </c>
      <c r="I25" s="241">
        <f>I26</f>
        <v>5.5</v>
      </c>
    </row>
    <row r="26" spans="1:9" s="226" customFormat="1" ht="33" customHeight="1">
      <c r="A26" s="70">
        <v>18</v>
      </c>
      <c r="B26" s="177" t="s">
        <v>68</v>
      </c>
      <c r="C26" s="232">
        <v>807</v>
      </c>
      <c r="D26" s="182" t="s">
        <v>138</v>
      </c>
      <c r="E26" s="182" t="s">
        <v>188</v>
      </c>
      <c r="F26" s="182" t="s">
        <v>57</v>
      </c>
      <c r="G26" s="241">
        <v>12.500999999999999</v>
      </c>
      <c r="H26" s="241">
        <v>5.5</v>
      </c>
      <c r="I26" s="241">
        <v>5.5</v>
      </c>
    </row>
    <row r="27" spans="1:9" s="226" customFormat="1" ht="66.75" customHeight="1">
      <c r="A27" s="70">
        <v>19</v>
      </c>
      <c r="B27" s="177" t="s">
        <v>250</v>
      </c>
      <c r="C27" s="232">
        <v>807</v>
      </c>
      <c r="D27" s="182" t="s">
        <v>138</v>
      </c>
      <c r="E27" s="182" t="s">
        <v>372</v>
      </c>
      <c r="F27" s="182"/>
      <c r="G27" s="241">
        <f t="shared" ref="G27:I28" si="6">G28</f>
        <v>61.826999999999998</v>
      </c>
      <c r="H27" s="241">
        <f t="shared" si="6"/>
        <v>0</v>
      </c>
      <c r="I27" s="241">
        <f t="shared" si="6"/>
        <v>0</v>
      </c>
    </row>
    <row r="28" spans="1:9" s="226" customFormat="1" ht="96.75" customHeight="1">
      <c r="A28" s="70">
        <v>20</v>
      </c>
      <c r="B28" s="177" t="s">
        <v>373</v>
      </c>
      <c r="C28" s="232">
        <v>807</v>
      </c>
      <c r="D28" s="182" t="s">
        <v>138</v>
      </c>
      <c r="E28" s="182" t="s">
        <v>372</v>
      </c>
      <c r="F28" s="182" t="s">
        <v>59</v>
      </c>
      <c r="G28" s="241">
        <f t="shared" si="6"/>
        <v>61.826999999999998</v>
      </c>
      <c r="H28" s="241">
        <f t="shared" si="6"/>
        <v>0</v>
      </c>
      <c r="I28" s="241">
        <f t="shared" si="6"/>
        <v>0</v>
      </c>
    </row>
    <row r="29" spans="1:9" s="226" customFormat="1" ht="44.25" customHeight="1">
      <c r="A29" s="70">
        <v>21</v>
      </c>
      <c r="B29" s="177" t="s">
        <v>64</v>
      </c>
      <c r="C29" s="232">
        <v>807</v>
      </c>
      <c r="D29" s="182" t="s">
        <v>138</v>
      </c>
      <c r="E29" s="182" t="s">
        <v>372</v>
      </c>
      <c r="F29" s="182" t="s">
        <v>56</v>
      </c>
      <c r="G29" s="241">
        <v>61.826999999999998</v>
      </c>
      <c r="H29" s="241">
        <v>0</v>
      </c>
      <c r="I29" s="241">
        <v>0</v>
      </c>
    </row>
    <row r="30" spans="1:9" s="226" customFormat="1" ht="57" customHeight="1">
      <c r="A30" s="70">
        <v>22</v>
      </c>
      <c r="B30" s="176" t="s">
        <v>461</v>
      </c>
      <c r="C30" s="232">
        <v>807</v>
      </c>
      <c r="D30" s="184" t="s">
        <v>140</v>
      </c>
      <c r="E30" s="184"/>
      <c r="F30" s="184"/>
      <c r="G30" s="241">
        <f>G31+G35+G39</f>
        <v>871.38599999999997</v>
      </c>
      <c r="H30" s="241">
        <f t="shared" ref="H30:I30" si="7">H31+H35+H39</f>
        <v>871.38599999999997</v>
      </c>
      <c r="I30" s="241">
        <f t="shared" si="7"/>
        <v>871.38599999999997</v>
      </c>
    </row>
    <row r="31" spans="1:9" s="226" customFormat="1" ht="17.25" customHeight="1">
      <c r="A31" s="70">
        <v>23</v>
      </c>
      <c r="B31" s="177" t="s">
        <v>210</v>
      </c>
      <c r="C31" s="232">
        <v>807</v>
      </c>
      <c r="D31" s="184" t="s">
        <v>140</v>
      </c>
      <c r="E31" s="182" t="s">
        <v>189</v>
      </c>
      <c r="F31" s="184"/>
      <c r="G31" s="241">
        <f t="shared" ref="G31:I37" si="8">G32</f>
        <v>40</v>
      </c>
      <c r="H31" s="241">
        <f t="shared" si="8"/>
        <v>40</v>
      </c>
      <c r="I31" s="241">
        <f t="shared" si="8"/>
        <v>40</v>
      </c>
    </row>
    <row r="32" spans="1:9" s="226" customFormat="1" ht="95.25" customHeight="1">
      <c r="A32" s="70">
        <v>24</v>
      </c>
      <c r="B32" s="176" t="s">
        <v>213</v>
      </c>
      <c r="C32" s="232">
        <v>807</v>
      </c>
      <c r="D32" s="184" t="s">
        <v>140</v>
      </c>
      <c r="E32" s="184" t="s">
        <v>208</v>
      </c>
      <c r="F32" s="184"/>
      <c r="G32" s="241">
        <f t="shared" si="8"/>
        <v>40</v>
      </c>
      <c r="H32" s="241">
        <f t="shared" si="8"/>
        <v>40</v>
      </c>
      <c r="I32" s="241">
        <f t="shared" si="8"/>
        <v>40</v>
      </c>
    </row>
    <row r="33" spans="1:9" s="226" customFormat="1" ht="17.25" customHeight="1">
      <c r="A33" s="70">
        <v>25</v>
      </c>
      <c r="B33" s="176" t="s">
        <v>47</v>
      </c>
      <c r="C33" s="232">
        <v>807</v>
      </c>
      <c r="D33" s="184" t="s">
        <v>140</v>
      </c>
      <c r="E33" s="184" t="s">
        <v>208</v>
      </c>
      <c r="F33" s="184" t="s">
        <v>70</v>
      </c>
      <c r="G33" s="241">
        <f t="shared" si="8"/>
        <v>40</v>
      </c>
      <c r="H33" s="241">
        <f t="shared" si="8"/>
        <v>40</v>
      </c>
      <c r="I33" s="241">
        <f t="shared" si="8"/>
        <v>40</v>
      </c>
    </row>
    <row r="34" spans="1:9" s="226" customFormat="1" ht="17.25" customHeight="1">
      <c r="A34" s="70">
        <v>26</v>
      </c>
      <c r="B34" s="176" t="s">
        <v>52</v>
      </c>
      <c r="C34" s="232">
        <v>807</v>
      </c>
      <c r="D34" s="184" t="s">
        <v>140</v>
      </c>
      <c r="E34" s="184" t="s">
        <v>208</v>
      </c>
      <c r="F34" s="184" t="s">
        <v>54</v>
      </c>
      <c r="G34" s="422">
        <f>40</f>
        <v>40</v>
      </c>
      <c r="H34" s="422">
        <f>40</f>
        <v>40</v>
      </c>
      <c r="I34" s="422">
        <f>40</f>
        <v>40</v>
      </c>
    </row>
    <row r="35" spans="1:9" s="226" customFormat="1" ht="17.25" customHeight="1">
      <c r="A35" s="70">
        <v>27</v>
      </c>
      <c r="B35" s="177" t="s">
        <v>210</v>
      </c>
      <c r="C35" s="232">
        <v>807</v>
      </c>
      <c r="D35" s="184" t="s">
        <v>140</v>
      </c>
      <c r="E35" s="182" t="s">
        <v>291</v>
      </c>
      <c r="F35" s="184"/>
      <c r="G35" s="241">
        <f t="shared" si="8"/>
        <v>18.466000000000001</v>
      </c>
      <c r="H35" s="241">
        <f t="shared" si="8"/>
        <v>18.466000000000001</v>
      </c>
      <c r="I35" s="241">
        <f t="shared" si="8"/>
        <v>18.466000000000001</v>
      </c>
    </row>
    <row r="36" spans="1:9" s="226" customFormat="1" ht="95.25" customHeight="1">
      <c r="A36" s="70">
        <v>28</v>
      </c>
      <c r="B36" s="176" t="s">
        <v>429</v>
      </c>
      <c r="C36" s="232">
        <v>807</v>
      </c>
      <c r="D36" s="184" t="s">
        <v>140</v>
      </c>
      <c r="E36" s="184" t="s">
        <v>459</v>
      </c>
      <c r="F36" s="184"/>
      <c r="G36" s="241">
        <f t="shared" si="8"/>
        <v>18.466000000000001</v>
      </c>
      <c r="H36" s="241">
        <f t="shared" si="8"/>
        <v>18.466000000000001</v>
      </c>
      <c r="I36" s="241">
        <f t="shared" si="8"/>
        <v>18.466000000000001</v>
      </c>
    </row>
    <row r="37" spans="1:9" s="226" customFormat="1" ht="17.25" customHeight="1">
      <c r="A37" s="70">
        <v>29</v>
      </c>
      <c r="B37" s="176" t="s">
        <v>47</v>
      </c>
      <c r="C37" s="232">
        <v>807</v>
      </c>
      <c r="D37" s="184" t="s">
        <v>140</v>
      </c>
      <c r="E37" s="184" t="s">
        <v>459</v>
      </c>
      <c r="F37" s="184" t="s">
        <v>70</v>
      </c>
      <c r="G37" s="241">
        <f t="shared" si="8"/>
        <v>18.466000000000001</v>
      </c>
      <c r="H37" s="241">
        <f t="shared" si="8"/>
        <v>18.466000000000001</v>
      </c>
      <c r="I37" s="241">
        <f t="shared" si="8"/>
        <v>18.466000000000001</v>
      </c>
    </row>
    <row r="38" spans="1:9" s="226" customFormat="1" ht="17.25" customHeight="1">
      <c r="A38" s="70">
        <v>30</v>
      </c>
      <c r="B38" s="176" t="s">
        <v>52</v>
      </c>
      <c r="C38" s="232">
        <v>807</v>
      </c>
      <c r="D38" s="184" t="s">
        <v>140</v>
      </c>
      <c r="E38" s="184" t="s">
        <v>459</v>
      </c>
      <c r="F38" s="184" t="s">
        <v>54</v>
      </c>
      <c r="G38" s="422">
        <f>18.466</f>
        <v>18.466000000000001</v>
      </c>
      <c r="H38" s="422">
        <f t="shared" ref="H38:I38" si="9">18.466</f>
        <v>18.466000000000001</v>
      </c>
      <c r="I38" s="422">
        <f t="shared" si="9"/>
        <v>18.466000000000001</v>
      </c>
    </row>
    <row r="39" spans="1:9" s="226" customFormat="1" ht="17.25" customHeight="1">
      <c r="A39" s="70">
        <v>31</v>
      </c>
      <c r="B39" s="177" t="s">
        <v>210</v>
      </c>
      <c r="C39" s="232">
        <v>807</v>
      </c>
      <c r="D39" s="184" t="s">
        <v>140</v>
      </c>
      <c r="E39" s="182" t="s">
        <v>291</v>
      </c>
      <c r="F39" s="184"/>
      <c r="G39" s="241">
        <f t="shared" ref="G39:I41" si="10">G40</f>
        <v>812.92</v>
      </c>
      <c r="H39" s="241">
        <f t="shared" si="10"/>
        <v>812.92</v>
      </c>
      <c r="I39" s="241">
        <f t="shared" si="10"/>
        <v>812.92</v>
      </c>
    </row>
    <row r="40" spans="1:9" s="226" customFormat="1" ht="78.75" customHeight="1">
      <c r="A40" s="70">
        <v>32</v>
      </c>
      <c r="B40" s="176" t="s">
        <v>388</v>
      </c>
      <c r="C40" s="232">
        <v>807</v>
      </c>
      <c r="D40" s="184" t="s">
        <v>140</v>
      </c>
      <c r="E40" s="184" t="s">
        <v>460</v>
      </c>
      <c r="F40" s="184"/>
      <c r="G40" s="241">
        <f t="shared" si="10"/>
        <v>812.92</v>
      </c>
      <c r="H40" s="241">
        <f t="shared" si="10"/>
        <v>812.92</v>
      </c>
      <c r="I40" s="241">
        <f t="shared" si="10"/>
        <v>812.92</v>
      </c>
    </row>
    <row r="41" spans="1:9" s="226" customFormat="1" ht="17.25" customHeight="1">
      <c r="A41" s="70">
        <v>33</v>
      </c>
      <c r="B41" s="176" t="s">
        <v>47</v>
      </c>
      <c r="C41" s="232">
        <v>807</v>
      </c>
      <c r="D41" s="184" t="s">
        <v>140</v>
      </c>
      <c r="E41" s="184" t="s">
        <v>460</v>
      </c>
      <c r="F41" s="184" t="s">
        <v>70</v>
      </c>
      <c r="G41" s="241">
        <f t="shared" si="10"/>
        <v>812.92</v>
      </c>
      <c r="H41" s="241">
        <f t="shared" si="10"/>
        <v>812.92</v>
      </c>
      <c r="I41" s="241">
        <f t="shared" si="10"/>
        <v>812.92</v>
      </c>
    </row>
    <row r="42" spans="1:9" s="226" customFormat="1" ht="17.25" customHeight="1">
      <c r="A42" s="70">
        <v>34</v>
      </c>
      <c r="B42" s="176" t="s">
        <v>52</v>
      </c>
      <c r="C42" s="232">
        <v>807</v>
      </c>
      <c r="D42" s="184" t="s">
        <v>140</v>
      </c>
      <c r="E42" s="184" t="s">
        <v>460</v>
      </c>
      <c r="F42" s="184" t="s">
        <v>54</v>
      </c>
      <c r="G42" s="422">
        <f>812.92</f>
        <v>812.92</v>
      </c>
      <c r="H42" s="422">
        <f t="shared" ref="H42:I42" si="11">812.92</f>
        <v>812.92</v>
      </c>
      <c r="I42" s="422">
        <f t="shared" si="11"/>
        <v>812.92</v>
      </c>
    </row>
    <row r="43" spans="1:9" s="226" customFormat="1" ht="18" customHeight="1">
      <c r="A43" s="70">
        <v>35</v>
      </c>
      <c r="B43" s="177" t="s">
        <v>32</v>
      </c>
      <c r="C43" s="232">
        <v>807</v>
      </c>
      <c r="D43" s="182" t="s">
        <v>141</v>
      </c>
      <c r="E43" s="182"/>
      <c r="F43" s="242"/>
      <c r="G43" s="241">
        <f>G44</f>
        <v>19.027000000000001</v>
      </c>
      <c r="H43" s="241">
        <f t="shared" ref="H43:I47" si="12">H44</f>
        <v>19.59</v>
      </c>
      <c r="I43" s="241">
        <f t="shared" si="12"/>
        <v>19.948</v>
      </c>
    </row>
    <row r="44" spans="1:9" s="226" customFormat="1" ht="15.75" customHeight="1">
      <c r="A44" s="70">
        <v>36</v>
      </c>
      <c r="B44" s="176" t="s">
        <v>58</v>
      </c>
      <c r="C44" s="232">
        <v>807</v>
      </c>
      <c r="D44" s="182" t="s">
        <v>141</v>
      </c>
      <c r="E44" s="182" t="s">
        <v>182</v>
      </c>
      <c r="F44" s="242"/>
      <c r="G44" s="241">
        <f>G45</f>
        <v>19.027000000000001</v>
      </c>
      <c r="H44" s="241">
        <f t="shared" si="12"/>
        <v>19.59</v>
      </c>
      <c r="I44" s="241">
        <f t="shared" si="12"/>
        <v>19.948</v>
      </c>
    </row>
    <row r="45" spans="1:9" s="226" customFormat="1" ht="15" customHeight="1">
      <c r="A45" s="70">
        <v>37</v>
      </c>
      <c r="B45" s="243" t="s">
        <v>0</v>
      </c>
      <c r="C45" s="232">
        <v>807</v>
      </c>
      <c r="D45" s="182" t="s">
        <v>141</v>
      </c>
      <c r="E45" s="182" t="s">
        <v>191</v>
      </c>
      <c r="F45" s="242"/>
      <c r="G45" s="241">
        <f>G47</f>
        <v>19.027000000000001</v>
      </c>
      <c r="H45" s="241">
        <f>H47</f>
        <v>19.59</v>
      </c>
      <c r="I45" s="241">
        <f>I47</f>
        <v>19.948</v>
      </c>
    </row>
    <row r="46" spans="1:9" s="226" customFormat="1" ht="33.75" customHeight="1">
      <c r="A46" s="70">
        <v>38</v>
      </c>
      <c r="B46" s="244" t="s">
        <v>7</v>
      </c>
      <c r="C46" s="232">
        <v>807</v>
      </c>
      <c r="D46" s="182" t="s">
        <v>141</v>
      </c>
      <c r="E46" s="182" t="s">
        <v>192</v>
      </c>
      <c r="F46" s="242"/>
      <c r="G46" s="241">
        <f>G47</f>
        <v>19.027000000000001</v>
      </c>
      <c r="H46" s="241">
        <f>H47</f>
        <v>19.59</v>
      </c>
      <c r="I46" s="241">
        <f>I47</f>
        <v>19.948</v>
      </c>
    </row>
    <row r="47" spans="1:9" s="226" customFormat="1" ht="16.5" customHeight="1">
      <c r="A47" s="70">
        <v>39</v>
      </c>
      <c r="B47" s="177" t="s">
        <v>66</v>
      </c>
      <c r="C47" s="232">
        <v>807</v>
      </c>
      <c r="D47" s="182" t="s">
        <v>141</v>
      </c>
      <c r="E47" s="182" t="s">
        <v>192</v>
      </c>
      <c r="F47" s="243">
        <v>800</v>
      </c>
      <c r="G47" s="241">
        <f>G48</f>
        <v>19.027000000000001</v>
      </c>
      <c r="H47" s="241">
        <f t="shared" si="12"/>
        <v>19.59</v>
      </c>
      <c r="I47" s="241">
        <f t="shared" si="12"/>
        <v>19.948</v>
      </c>
    </row>
    <row r="48" spans="1:9" s="226" customFormat="1" ht="18" customHeight="1">
      <c r="A48" s="70">
        <v>40</v>
      </c>
      <c r="B48" s="243" t="s">
        <v>84</v>
      </c>
      <c r="C48" s="232">
        <v>807</v>
      </c>
      <c r="D48" s="182" t="s">
        <v>141</v>
      </c>
      <c r="E48" s="182" t="s">
        <v>192</v>
      </c>
      <c r="F48" s="242">
        <v>870</v>
      </c>
      <c r="G48" s="241">
        <v>19.027000000000001</v>
      </c>
      <c r="H48" s="241">
        <v>19.59</v>
      </c>
      <c r="I48" s="241">
        <v>19.948</v>
      </c>
    </row>
    <row r="49" spans="1:9" s="226" customFormat="1" ht="15" customHeight="1">
      <c r="A49" s="70">
        <v>41</v>
      </c>
      <c r="B49" s="245" t="s">
        <v>69</v>
      </c>
      <c r="C49" s="232">
        <v>807</v>
      </c>
      <c r="D49" s="246" t="s">
        <v>142</v>
      </c>
      <c r="E49" s="246"/>
      <c r="F49" s="246"/>
      <c r="G49" s="247">
        <f>G50</f>
        <v>785.03899999999999</v>
      </c>
      <c r="H49" s="247">
        <f t="shared" ref="H49:I57" si="13">H50</f>
        <v>785.03899999999999</v>
      </c>
      <c r="I49" s="247">
        <f t="shared" si="13"/>
        <v>785.03899999999999</v>
      </c>
    </row>
    <row r="50" spans="1:9" s="226" customFormat="1" ht="13.5" customHeight="1">
      <c r="A50" s="70">
        <v>42</v>
      </c>
      <c r="B50" s="248" t="s">
        <v>58</v>
      </c>
      <c r="C50" s="232">
        <v>807</v>
      </c>
      <c r="D50" s="249" t="s">
        <v>142</v>
      </c>
      <c r="E50" s="182" t="s">
        <v>185</v>
      </c>
      <c r="F50" s="249"/>
      <c r="G50" s="241">
        <f>G51+G55</f>
        <v>785.03899999999999</v>
      </c>
      <c r="H50" s="241">
        <f>H51+H55</f>
        <v>785.03899999999999</v>
      </c>
      <c r="I50" s="241">
        <f>I51+I55</f>
        <v>785.03899999999999</v>
      </c>
    </row>
    <row r="51" spans="1:9" s="226" customFormat="1" ht="39" customHeight="1">
      <c r="A51" s="70">
        <v>43</v>
      </c>
      <c r="B51" s="270" t="s">
        <v>63</v>
      </c>
      <c r="C51" s="232">
        <v>807</v>
      </c>
      <c r="D51" s="249" t="s">
        <v>142</v>
      </c>
      <c r="E51" s="182" t="s">
        <v>183</v>
      </c>
      <c r="F51" s="249"/>
      <c r="G51" s="241">
        <f>G52</f>
        <v>783.43899999999996</v>
      </c>
      <c r="H51" s="241">
        <f t="shared" ref="H51:I52" si="14">H52</f>
        <v>783.43899999999996</v>
      </c>
      <c r="I51" s="241">
        <f t="shared" si="14"/>
        <v>783.43899999999996</v>
      </c>
    </row>
    <row r="52" spans="1:9" s="226" customFormat="1" ht="52.5" customHeight="1">
      <c r="A52" s="70">
        <v>44</v>
      </c>
      <c r="B52" s="270" t="s">
        <v>285</v>
      </c>
      <c r="C52" s="232">
        <v>807</v>
      </c>
      <c r="D52" s="249" t="s">
        <v>142</v>
      </c>
      <c r="E52" s="182" t="s">
        <v>293</v>
      </c>
      <c r="F52" s="249"/>
      <c r="G52" s="241">
        <f>G53</f>
        <v>783.43899999999996</v>
      </c>
      <c r="H52" s="241">
        <f t="shared" si="14"/>
        <v>783.43899999999996</v>
      </c>
      <c r="I52" s="241">
        <f t="shared" si="14"/>
        <v>783.43899999999996</v>
      </c>
    </row>
    <row r="53" spans="1:9" s="226" customFormat="1" ht="77.25" customHeight="1">
      <c r="A53" s="70">
        <v>45</v>
      </c>
      <c r="B53" s="271" t="s">
        <v>286</v>
      </c>
      <c r="C53" s="232">
        <v>807</v>
      </c>
      <c r="D53" s="249" t="s">
        <v>142</v>
      </c>
      <c r="E53" s="182" t="s">
        <v>293</v>
      </c>
      <c r="F53" s="272" t="s">
        <v>59</v>
      </c>
      <c r="G53" s="241">
        <f>G54</f>
        <v>783.43899999999996</v>
      </c>
      <c r="H53" s="241">
        <f t="shared" ref="H53:I53" si="15">H54</f>
        <v>783.43899999999996</v>
      </c>
      <c r="I53" s="241">
        <f t="shared" si="15"/>
        <v>783.43899999999996</v>
      </c>
    </row>
    <row r="54" spans="1:9" s="226" customFormat="1" ht="44.25" customHeight="1">
      <c r="A54" s="70">
        <v>46</v>
      </c>
      <c r="B54" s="271" t="s">
        <v>64</v>
      </c>
      <c r="C54" s="232">
        <v>807</v>
      </c>
      <c r="D54" s="249" t="s">
        <v>142</v>
      </c>
      <c r="E54" s="182" t="s">
        <v>293</v>
      </c>
      <c r="F54" s="272" t="s">
        <v>56</v>
      </c>
      <c r="G54" s="241">
        <v>783.43899999999996</v>
      </c>
      <c r="H54" s="241">
        <v>783.43899999999996</v>
      </c>
      <c r="I54" s="241">
        <v>783.43899999999996</v>
      </c>
    </row>
    <row r="55" spans="1:9" s="226" customFormat="1" ht="65.25" customHeight="1">
      <c r="A55" s="70">
        <v>47</v>
      </c>
      <c r="B55" s="250" t="s">
        <v>227</v>
      </c>
      <c r="C55" s="232">
        <v>807</v>
      </c>
      <c r="D55" s="249" t="s">
        <v>142</v>
      </c>
      <c r="E55" s="249" t="s">
        <v>193</v>
      </c>
      <c r="F55" s="249"/>
      <c r="G55" s="241">
        <f>G56</f>
        <v>1.6</v>
      </c>
      <c r="H55" s="241">
        <f t="shared" si="13"/>
        <v>1.6</v>
      </c>
      <c r="I55" s="241">
        <f t="shared" si="13"/>
        <v>1.6</v>
      </c>
    </row>
    <row r="56" spans="1:9" s="226" customFormat="1" ht="66.75" customHeight="1">
      <c r="A56" s="70">
        <v>48</v>
      </c>
      <c r="B56" s="250" t="s">
        <v>209</v>
      </c>
      <c r="C56" s="232">
        <v>807</v>
      </c>
      <c r="D56" s="249" t="s">
        <v>142</v>
      </c>
      <c r="E56" s="249" t="s">
        <v>194</v>
      </c>
      <c r="F56" s="249"/>
      <c r="G56" s="241">
        <f>G57</f>
        <v>1.6</v>
      </c>
      <c r="H56" s="241">
        <f t="shared" si="13"/>
        <v>1.6</v>
      </c>
      <c r="I56" s="241">
        <f t="shared" si="13"/>
        <v>1.6</v>
      </c>
    </row>
    <row r="57" spans="1:9" s="226" customFormat="1" ht="33" customHeight="1">
      <c r="A57" s="70">
        <v>49</v>
      </c>
      <c r="B57" s="177" t="s">
        <v>153</v>
      </c>
      <c r="C57" s="232">
        <v>807</v>
      </c>
      <c r="D57" s="249" t="s">
        <v>142</v>
      </c>
      <c r="E57" s="249" t="s">
        <v>194</v>
      </c>
      <c r="F57" s="251" t="s">
        <v>60</v>
      </c>
      <c r="G57" s="241">
        <f>G58</f>
        <v>1.6</v>
      </c>
      <c r="H57" s="241">
        <f t="shared" si="13"/>
        <v>1.6</v>
      </c>
      <c r="I57" s="241">
        <f t="shared" si="13"/>
        <v>1.6</v>
      </c>
    </row>
    <row r="58" spans="1:9" s="226" customFormat="1" ht="50.25" customHeight="1">
      <c r="A58" s="70">
        <v>50</v>
      </c>
      <c r="B58" s="177" t="s">
        <v>152</v>
      </c>
      <c r="C58" s="232">
        <v>807</v>
      </c>
      <c r="D58" s="249" t="s">
        <v>142</v>
      </c>
      <c r="E58" s="249" t="s">
        <v>194</v>
      </c>
      <c r="F58" s="252" t="s">
        <v>53</v>
      </c>
      <c r="G58" s="241">
        <v>1.6</v>
      </c>
      <c r="H58" s="241">
        <v>1.6</v>
      </c>
      <c r="I58" s="241">
        <v>1.6</v>
      </c>
    </row>
    <row r="59" spans="1:9" s="226" customFormat="1" ht="26.25" customHeight="1">
      <c r="A59" s="70">
        <v>51</v>
      </c>
      <c r="B59" s="253" t="s">
        <v>74</v>
      </c>
      <c r="C59" s="229">
        <v>807</v>
      </c>
      <c r="D59" s="246" t="s">
        <v>143</v>
      </c>
      <c r="E59" s="246"/>
      <c r="F59" s="246"/>
      <c r="G59" s="247">
        <f>G60</f>
        <v>110.9</v>
      </c>
      <c r="H59" s="247">
        <f t="shared" ref="H59:I59" si="16">H60</f>
        <v>114.2</v>
      </c>
      <c r="I59" s="247">
        <f t="shared" si="16"/>
        <v>0</v>
      </c>
    </row>
    <row r="60" spans="1:9" s="226" customFormat="1" ht="20.25" customHeight="1">
      <c r="A60" s="70">
        <v>52</v>
      </c>
      <c r="B60" s="177" t="s">
        <v>75</v>
      </c>
      <c r="C60" s="232">
        <v>807</v>
      </c>
      <c r="D60" s="182" t="s">
        <v>144</v>
      </c>
      <c r="E60" s="246"/>
      <c r="F60" s="246"/>
      <c r="G60" s="241">
        <f>G62</f>
        <v>110.9</v>
      </c>
      <c r="H60" s="241">
        <f t="shared" ref="H60:I60" si="17">H62</f>
        <v>114.2</v>
      </c>
      <c r="I60" s="241">
        <f t="shared" si="17"/>
        <v>0</v>
      </c>
    </row>
    <row r="61" spans="1:9" s="226" customFormat="1" ht="15.75" customHeight="1">
      <c r="A61" s="70">
        <v>53</v>
      </c>
      <c r="B61" s="177" t="s">
        <v>226</v>
      </c>
      <c r="C61" s="232">
        <v>807</v>
      </c>
      <c r="D61" s="182" t="s">
        <v>144</v>
      </c>
      <c r="E61" s="182" t="s">
        <v>185</v>
      </c>
      <c r="F61" s="246"/>
      <c r="G61" s="254">
        <f>G62</f>
        <v>110.9</v>
      </c>
      <c r="H61" s="254">
        <f t="shared" ref="H61:I62" si="18">H62</f>
        <v>114.2</v>
      </c>
      <c r="I61" s="254">
        <f t="shared" si="18"/>
        <v>0</v>
      </c>
    </row>
    <row r="62" spans="1:9" s="226" customFormat="1" ht="68.25" customHeight="1">
      <c r="A62" s="70">
        <v>54</v>
      </c>
      <c r="B62" s="250" t="s">
        <v>1</v>
      </c>
      <c r="C62" s="232">
        <v>807</v>
      </c>
      <c r="D62" s="182" t="s">
        <v>144</v>
      </c>
      <c r="E62" s="182" t="s">
        <v>193</v>
      </c>
      <c r="F62" s="246"/>
      <c r="G62" s="241">
        <f>G63</f>
        <v>110.9</v>
      </c>
      <c r="H62" s="241">
        <f t="shared" si="18"/>
        <v>114.2</v>
      </c>
      <c r="I62" s="241">
        <f t="shared" si="18"/>
        <v>0</v>
      </c>
    </row>
    <row r="63" spans="1:9" s="226" customFormat="1" ht="69.75" customHeight="1">
      <c r="A63" s="70">
        <v>55</v>
      </c>
      <c r="B63" s="177" t="s">
        <v>76</v>
      </c>
      <c r="C63" s="232">
        <v>807</v>
      </c>
      <c r="D63" s="182" t="s">
        <v>144</v>
      </c>
      <c r="E63" s="182" t="s">
        <v>195</v>
      </c>
      <c r="F63" s="246"/>
      <c r="G63" s="241">
        <f>G64+G66</f>
        <v>110.9</v>
      </c>
      <c r="H63" s="241">
        <f t="shared" ref="H63:I63" si="19">H64+H66</f>
        <v>114.2</v>
      </c>
      <c r="I63" s="241">
        <f t="shared" si="19"/>
        <v>0</v>
      </c>
    </row>
    <row r="64" spans="1:9" s="226" customFormat="1" ht="98.25" customHeight="1">
      <c r="A64" s="70">
        <v>56</v>
      </c>
      <c r="B64" s="177" t="s">
        <v>65</v>
      </c>
      <c r="C64" s="232">
        <v>807</v>
      </c>
      <c r="D64" s="182" t="s">
        <v>144</v>
      </c>
      <c r="E64" s="182" t="s">
        <v>195</v>
      </c>
      <c r="F64" s="182" t="s">
        <v>59</v>
      </c>
      <c r="G64" s="241">
        <f>G65</f>
        <v>84.668000000000006</v>
      </c>
      <c r="H64" s="241">
        <f t="shared" ref="H64:I64" si="20">H65</f>
        <v>87.968000000000004</v>
      </c>
      <c r="I64" s="241">
        <f t="shared" si="20"/>
        <v>0</v>
      </c>
    </row>
    <row r="65" spans="1:9" s="226" customFormat="1" ht="40.5" customHeight="1">
      <c r="A65" s="70">
        <v>57</v>
      </c>
      <c r="B65" s="177" t="s">
        <v>64</v>
      </c>
      <c r="C65" s="232">
        <v>807</v>
      </c>
      <c r="D65" s="182" t="s">
        <v>144</v>
      </c>
      <c r="E65" s="182" t="s">
        <v>195</v>
      </c>
      <c r="F65" s="182" t="s">
        <v>56</v>
      </c>
      <c r="G65" s="241">
        <v>84.668000000000006</v>
      </c>
      <c r="H65" s="241">
        <f>114.2-26.232</f>
        <v>87.968000000000004</v>
      </c>
      <c r="I65" s="241">
        <v>0</v>
      </c>
    </row>
    <row r="66" spans="1:9" s="226" customFormat="1" ht="52.5" customHeight="1">
      <c r="A66" s="70">
        <v>58</v>
      </c>
      <c r="B66" s="240" t="s">
        <v>151</v>
      </c>
      <c r="C66" s="232">
        <v>807</v>
      </c>
      <c r="D66" s="182" t="s">
        <v>144</v>
      </c>
      <c r="E66" s="182" t="s">
        <v>195</v>
      </c>
      <c r="F66" s="182" t="s">
        <v>60</v>
      </c>
      <c r="G66" s="241">
        <f>G67</f>
        <v>26.231999999999999</v>
      </c>
      <c r="H66" s="241">
        <f t="shared" ref="H66:I66" si="21">H67</f>
        <v>26.231999999999999</v>
      </c>
      <c r="I66" s="241">
        <f t="shared" si="21"/>
        <v>0</v>
      </c>
    </row>
    <row r="67" spans="1:9" s="226" customFormat="1" ht="50.25" customHeight="1">
      <c r="A67" s="70">
        <v>59</v>
      </c>
      <c r="B67" s="240" t="s">
        <v>152</v>
      </c>
      <c r="C67" s="232">
        <v>807</v>
      </c>
      <c r="D67" s="182" t="s">
        <v>144</v>
      </c>
      <c r="E67" s="182" t="s">
        <v>195</v>
      </c>
      <c r="F67" s="182" t="s">
        <v>53</v>
      </c>
      <c r="G67" s="241">
        <v>26.231999999999999</v>
      </c>
      <c r="H67" s="241">
        <v>26.231999999999999</v>
      </c>
      <c r="I67" s="241">
        <v>0</v>
      </c>
    </row>
    <row r="68" spans="1:9" s="226" customFormat="1" ht="33" customHeight="1">
      <c r="A68" s="70">
        <v>60</v>
      </c>
      <c r="B68" s="253" t="s">
        <v>50</v>
      </c>
      <c r="C68" s="229">
        <v>807</v>
      </c>
      <c r="D68" s="246" t="s">
        <v>131</v>
      </c>
      <c r="E68" s="182"/>
      <c r="F68" s="182"/>
      <c r="G68" s="247">
        <f>G69</f>
        <v>23</v>
      </c>
      <c r="H68" s="247">
        <f t="shared" ref="H68:I68" si="22">H69</f>
        <v>23</v>
      </c>
      <c r="I68" s="247">
        <f t="shared" si="22"/>
        <v>23</v>
      </c>
    </row>
    <row r="69" spans="1:9" s="226" customFormat="1" ht="38.25" customHeight="1">
      <c r="A69" s="70">
        <v>61</v>
      </c>
      <c r="B69" s="177" t="s">
        <v>455</v>
      </c>
      <c r="C69" s="232">
        <v>807</v>
      </c>
      <c r="D69" s="182" t="s">
        <v>132</v>
      </c>
      <c r="E69" s="182"/>
      <c r="F69" s="182"/>
      <c r="G69" s="241">
        <f>G70+G75</f>
        <v>23</v>
      </c>
      <c r="H69" s="241">
        <f t="shared" ref="H69:I69" si="23">H70+H75</f>
        <v>23</v>
      </c>
      <c r="I69" s="241">
        <f t="shared" si="23"/>
        <v>23</v>
      </c>
    </row>
    <row r="70" spans="1:9" s="226" customFormat="1" ht="60" customHeight="1">
      <c r="A70" s="70">
        <v>62</v>
      </c>
      <c r="B70" s="177" t="s">
        <v>159</v>
      </c>
      <c r="C70" s="232">
        <v>807</v>
      </c>
      <c r="D70" s="182" t="s">
        <v>132</v>
      </c>
      <c r="E70" s="182" t="s">
        <v>449</v>
      </c>
      <c r="F70" s="182"/>
      <c r="G70" s="241">
        <f t="shared" ref="G70:I71" si="24">G71</f>
        <v>16</v>
      </c>
      <c r="H70" s="241">
        <f t="shared" si="24"/>
        <v>16</v>
      </c>
      <c r="I70" s="241">
        <f t="shared" si="24"/>
        <v>16</v>
      </c>
    </row>
    <row r="71" spans="1:9" s="226" customFormat="1" ht="50.25" customHeight="1">
      <c r="A71" s="70">
        <v>63</v>
      </c>
      <c r="B71" s="177" t="s">
        <v>447</v>
      </c>
      <c r="C71" s="232">
        <v>807</v>
      </c>
      <c r="D71" s="182" t="s">
        <v>132</v>
      </c>
      <c r="E71" s="182" t="s">
        <v>450</v>
      </c>
      <c r="F71" s="182"/>
      <c r="G71" s="241">
        <f>G72</f>
        <v>16</v>
      </c>
      <c r="H71" s="241">
        <f t="shared" si="24"/>
        <v>16</v>
      </c>
      <c r="I71" s="241">
        <f t="shared" si="24"/>
        <v>16</v>
      </c>
    </row>
    <row r="72" spans="1:9" s="175" customFormat="1" ht="126" customHeight="1">
      <c r="A72" s="70">
        <v>64</v>
      </c>
      <c r="B72" s="191" t="s">
        <v>448</v>
      </c>
      <c r="C72" s="183">
        <v>807</v>
      </c>
      <c r="D72" s="182" t="s">
        <v>132</v>
      </c>
      <c r="E72" s="184" t="s">
        <v>451</v>
      </c>
      <c r="F72" s="184"/>
      <c r="G72" s="241">
        <f t="shared" ref="G72:I73" si="25">G73</f>
        <v>16</v>
      </c>
      <c r="H72" s="241">
        <f t="shared" si="25"/>
        <v>16</v>
      </c>
      <c r="I72" s="241">
        <f t="shared" si="25"/>
        <v>16</v>
      </c>
    </row>
    <row r="73" spans="1:9" s="175" customFormat="1" ht="33" customHeight="1">
      <c r="A73" s="70">
        <v>65</v>
      </c>
      <c r="B73" s="176" t="s">
        <v>153</v>
      </c>
      <c r="C73" s="183">
        <v>807</v>
      </c>
      <c r="D73" s="182" t="s">
        <v>132</v>
      </c>
      <c r="E73" s="184" t="s">
        <v>451</v>
      </c>
      <c r="F73" s="184" t="s">
        <v>60</v>
      </c>
      <c r="G73" s="241">
        <f t="shared" si="25"/>
        <v>16</v>
      </c>
      <c r="H73" s="241">
        <f t="shared" si="25"/>
        <v>16</v>
      </c>
      <c r="I73" s="241">
        <f t="shared" si="25"/>
        <v>16</v>
      </c>
    </row>
    <row r="74" spans="1:9" s="175" customFormat="1" ht="33" customHeight="1">
      <c r="A74" s="70">
        <v>66</v>
      </c>
      <c r="B74" s="176" t="s">
        <v>2</v>
      </c>
      <c r="C74" s="183">
        <v>807</v>
      </c>
      <c r="D74" s="182" t="s">
        <v>132</v>
      </c>
      <c r="E74" s="184" t="s">
        <v>451</v>
      </c>
      <c r="F74" s="184" t="s">
        <v>53</v>
      </c>
      <c r="G74" s="241">
        <v>16</v>
      </c>
      <c r="H74" s="241">
        <v>16</v>
      </c>
      <c r="I74" s="241">
        <v>16</v>
      </c>
    </row>
    <row r="75" spans="1:9" s="226" customFormat="1" ht="38.25" customHeight="1">
      <c r="A75" s="70">
        <v>67</v>
      </c>
      <c r="B75" s="177" t="s">
        <v>455</v>
      </c>
      <c r="C75" s="232">
        <v>807</v>
      </c>
      <c r="D75" s="182" t="s">
        <v>132</v>
      </c>
      <c r="E75" s="182"/>
      <c r="F75" s="182"/>
      <c r="G75" s="241">
        <f t="shared" ref="G75:I77" si="26">G76</f>
        <v>7</v>
      </c>
      <c r="H75" s="241">
        <f t="shared" si="26"/>
        <v>7</v>
      </c>
      <c r="I75" s="241">
        <f t="shared" si="26"/>
        <v>7</v>
      </c>
    </row>
    <row r="76" spans="1:9" s="226" customFormat="1" ht="51.75" customHeight="1">
      <c r="A76" s="70">
        <v>68</v>
      </c>
      <c r="B76" s="177" t="s">
        <v>159</v>
      </c>
      <c r="C76" s="232">
        <v>807</v>
      </c>
      <c r="D76" s="182" t="s">
        <v>132</v>
      </c>
      <c r="E76" s="182" t="s">
        <v>449</v>
      </c>
      <c r="F76" s="182"/>
      <c r="G76" s="241">
        <f t="shared" si="26"/>
        <v>7</v>
      </c>
      <c r="H76" s="241">
        <f t="shared" si="26"/>
        <v>7</v>
      </c>
      <c r="I76" s="241">
        <f t="shared" si="26"/>
        <v>7</v>
      </c>
    </row>
    <row r="77" spans="1:9" s="226" customFormat="1" ht="66.75" customHeight="1">
      <c r="A77" s="70">
        <v>69</v>
      </c>
      <c r="B77" s="177" t="s">
        <v>454</v>
      </c>
      <c r="C77" s="232">
        <v>807</v>
      </c>
      <c r="D77" s="182" t="s">
        <v>132</v>
      </c>
      <c r="E77" s="182" t="s">
        <v>453</v>
      </c>
      <c r="F77" s="182"/>
      <c r="G77" s="241">
        <f>G78</f>
        <v>7</v>
      </c>
      <c r="H77" s="241">
        <f t="shared" si="26"/>
        <v>7</v>
      </c>
      <c r="I77" s="241">
        <f t="shared" si="26"/>
        <v>7</v>
      </c>
    </row>
    <row r="78" spans="1:9" s="175" customFormat="1" ht="140.25" customHeight="1">
      <c r="A78" s="70">
        <v>70</v>
      </c>
      <c r="B78" s="191" t="s">
        <v>452</v>
      </c>
      <c r="C78" s="183">
        <v>807</v>
      </c>
      <c r="D78" s="182" t="s">
        <v>132</v>
      </c>
      <c r="E78" s="184" t="s">
        <v>458</v>
      </c>
      <c r="F78" s="184"/>
      <c r="G78" s="241">
        <f t="shared" ref="G78:I79" si="27">G79</f>
        <v>7</v>
      </c>
      <c r="H78" s="241">
        <f t="shared" si="27"/>
        <v>7</v>
      </c>
      <c r="I78" s="241">
        <f t="shared" si="27"/>
        <v>7</v>
      </c>
    </row>
    <row r="79" spans="1:9" s="175" customFormat="1" ht="33" customHeight="1">
      <c r="A79" s="70">
        <v>71</v>
      </c>
      <c r="B79" s="176" t="s">
        <v>153</v>
      </c>
      <c r="C79" s="183">
        <v>807</v>
      </c>
      <c r="D79" s="182" t="s">
        <v>132</v>
      </c>
      <c r="E79" s="184" t="s">
        <v>458</v>
      </c>
      <c r="F79" s="184" t="s">
        <v>60</v>
      </c>
      <c r="G79" s="241">
        <f t="shared" si="27"/>
        <v>7</v>
      </c>
      <c r="H79" s="241">
        <f t="shared" si="27"/>
        <v>7</v>
      </c>
      <c r="I79" s="241">
        <f t="shared" si="27"/>
        <v>7</v>
      </c>
    </row>
    <row r="80" spans="1:9" s="175" customFormat="1" ht="33" customHeight="1">
      <c r="A80" s="70">
        <v>72</v>
      </c>
      <c r="B80" s="176" t="s">
        <v>2</v>
      </c>
      <c r="C80" s="183">
        <v>807</v>
      </c>
      <c r="D80" s="182" t="s">
        <v>132</v>
      </c>
      <c r="E80" s="184" t="s">
        <v>458</v>
      </c>
      <c r="F80" s="184" t="s">
        <v>53</v>
      </c>
      <c r="G80" s="241">
        <v>7</v>
      </c>
      <c r="H80" s="241">
        <v>7</v>
      </c>
      <c r="I80" s="241">
        <v>7</v>
      </c>
    </row>
    <row r="81" spans="1:9" s="226" customFormat="1" ht="26.25" customHeight="1">
      <c r="A81" s="70">
        <v>73</v>
      </c>
      <c r="B81" s="253" t="s">
        <v>3</v>
      </c>
      <c r="C81" s="229">
        <v>807</v>
      </c>
      <c r="D81" s="246" t="s">
        <v>133</v>
      </c>
      <c r="E81" s="182"/>
      <c r="F81" s="182"/>
      <c r="G81" s="247">
        <f t="shared" ref="G81:I84" si="28">G82</f>
        <v>89.2</v>
      </c>
      <c r="H81" s="247">
        <f t="shared" si="28"/>
        <v>95.3</v>
      </c>
      <c r="I81" s="247">
        <f t="shared" si="28"/>
        <v>108.4</v>
      </c>
    </row>
    <row r="82" spans="1:9" s="226" customFormat="1" ht="26.25" customHeight="1">
      <c r="A82" s="70">
        <v>74</v>
      </c>
      <c r="B82" s="255" t="s">
        <v>73</v>
      </c>
      <c r="C82" s="232">
        <v>807</v>
      </c>
      <c r="D82" s="182" t="s">
        <v>134</v>
      </c>
      <c r="E82" s="246"/>
      <c r="F82" s="246"/>
      <c r="G82" s="247">
        <f>G83</f>
        <v>89.2</v>
      </c>
      <c r="H82" s="247">
        <f t="shared" si="28"/>
        <v>95.3</v>
      </c>
      <c r="I82" s="247">
        <f t="shared" si="28"/>
        <v>108.4</v>
      </c>
    </row>
    <row r="83" spans="1:9" s="226" customFormat="1" ht="52.5" customHeight="1">
      <c r="A83" s="70">
        <v>75</v>
      </c>
      <c r="B83" s="177" t="s">
        <v>159</v>
      </c>
      <c r="C83" s="232">
        <v>807</v>
      </c>
      <c r="D83" s="182" t="s">
        <v>134</v>
      </c>
      <c r="E83" s="182" t="s">
        <v>197</v>
      </c>
      <c r="F83" s="182"/>
      <c r="G83" s="241">
        <f>G84</f>
        <v>89.2</v>
      </c>
      <c r="H83" s="241">
        <f t="shared" si="28"/>
        <v>95.3</v>
      </c>
      <c r="I83" s="241">
        <f t="shared" si="28"/>
        <v>108.4</v>
      </c>
    </row>
    <row r="84" spans="1:9" s="226" customFormat="1" ht="48" customHeight="1">
      <c r="A84" s="70">
        <v>76</v>
      </c>
      <c r="B84" s="240" t="s">
        <v>158</v>
      </c>
      <c r="C84" s="232">
        <v>807</v>
      </c>
      <c r="D84" s="182" t="s">
        <v>134</v>
      </c>
      <c r="E84" s="182" t="s">
        <v>196</v>
      </c>
      <c r="F84" s="182"/>
      <c r="G84" s="241">
        <f>G85</f>
        <v>89.2</v>
      </c>
      <c r="H84" s="241">
        <f t="shared" si="28"/>
        <v>95.3</v>
      </c>
      <c r="I84" s="241">
        <f t="shared" si="28"/>
        <v>108.4</v>
      </c>
    </row>
    <row r="85" spans="1:9" s="226" customFormat="1" ht="148.5" customHeight="1">
      <c r="A85" s="70">
        <v>77</v>
      </c>
      <c r="B85" s="240" t="s">
        <v>18</v>
      </c>
      <c r="C85" s="232">
        <v>807</v>
      </c>
      <c r="D85" s="182" t="s">
        <v>134</v>
      </c>
      <c r="E85" s="182" t="s">
        <v>198</v>
      </c>
      <c r="F85" s="182"/>
      <c r="G85" s="241">
        <f t="shared" ref="G85:I86" si="29">G86</f>
        <v>89.2</v>
      </c>
      <c r="H85" s="241">
        <f t="shared" si="29"/>
        <v>95.3</v>
      </c>
      <c r="I85" s="241">
        <f t="shared" si="29"/>
        <v>108.4</v>
      </c>
    </row>
    <row r="86" spans="1:9" s="226" customFormat="1" ht="38.25" customHeight="1">
      <c r="A86" s="70">
        <v>78</v>
      </c>
      <c r="B86" s="176" t="s">
        <v>153</v>
      </c>
      <c r="C86" s="183">
        <v>807</v>
      </c>
      <c r="D86" s="182" t="s">
        <v>134</v>
      </c>
      <c r="E86" s="182" t="s">
        <v>198</v>
      </c>
      <c r="F86" s="184" t="s">
        <v>60</v>
      </c>
      <c r="G86" s="241">
        <f t="shared" si="29"/>
        <v>89.2</v>
      </c>
      <c r="H86" s="241">
        <f t="shared" si="29"/>
        <v>95.3</v>
      </c>
      <c r="I86" s="241">
        <f t="shared" si="29"/>
        <v>108.4</v>
      </c>
    </row>
    <row r="87" spans="1:9" s="226" customFormat="1" ht="48.75" customHeight="1">
      <c r="A87" s="70">
        <v>79</v>
      </c>
      <c r="B87" s="177" t="s">
        <v>152</v>
      </c>
      <c r="C87" s="232">
        <v>807</v>
      </c>
      <c r="D87" s="182" t="s">
        <v>134</v>
      </c>
      <c r="E87" s="182" t="s">
        <v>198</v>
      </c>
      <c r="F87" s="182" t="s">
        <v>53</v>
      </c>
      <c r="G87" s="241">
        <v>89.2</v>
      </c>
      <c r="H87" s="241">
        <v>95.3</v>
      </c>
      <c r="I87" s="241">
        <v>108.4</v>
      </c>
    </row>
    <row r="88" spans="1:9" s="226" customFormat="1" ht="18.75" customHeight="1">
      <c r="A88" s="70">
        <v>80</v>
      </c>
      <c r="B88" s="253" t="s">
        <v>49</v>
      </c>
      <c r="C88" s="232">
        <v>807</v>
      </c>
      <c r="D88" s="246" t="s">
        <v>135</v>
      </c>
      <c r="E88" s="246"/>
      <c r="F88" s="246"/>
      <c r="G88" s="247">
        <f>G89+G107</f>
        <v>668.69899999999996</v>
      </c>
      <c r="H88" s="247">
        <f t="shared" ref="H88:I88" si="30">H89+H107</f>
        <v>548.08299999999997</v>
      </c>
      <c r="I88" s="247">
        <f t="shared" si="30"/>
        <v>548.08299999999997</v>
      </c>
    </row>
    <row r="89" spans="1:9" s="231" customFormat="1" ht="19.5" customHeight="1">
      <c r="A89" s="70">
        <v>81</v>
      </c>
      <c r="B89" s="253" t="s">
        <v>51</v>
      </c>
      <c r="C89" s="229">
        <v>807</v>
      </c>
      <c r="D89" s="246" t="s">
        <v>136</v>
      </c>
      <c r="E89" s="246"/>
      <c r="F89" s="246"/>
      <c r="G89" s="247">
        <f>G90</f>
        <v>631.08699999999999</v>
      </c>
      <c r="H89" s="247">
        <f t="shared" ref="H89:I89" si="31">H90</f>
        <v>510.471</v>
      </c>
      <c r="I89" s="247">
        <f t="shared" si="31"/>
        <v>510.471</v>
      </c>
    </row>
    <row r="90" spans="1:9" s="226" customFormat="1" ht="51" customHeight="1">
      <c r="A90" s="70">
        <v>82</v>
      </c>
      <c r="B90" s="177" t="s">
        <v>159</v>
      </c>
      <c r="C90" s="232">
        <v>807</v>
      </c>
      <c r="D90" s="182" t="s">
        <v>136</v>
      </c>
      <c r="E90" s="182" t="s">
        <v>197</v>
      </c>
      <c r="F90" s="182"/>
      <c r="G90" s="241">
        <f>G91</f>
        <v>631.08699999999999</v>
      </c>
      <c r="H90" s="241">
        <f t="shared" ref="H90:I90" si="32">H91</f>
        <v>510.471</v>
      </c>
      <c r="I90" s="241">
        <f t="shared" si="32"/>
        <v>510.471</v>
      </c>
    </row>
    <row r="91" spans="1:9" s="226" customFormat="1" ht="44.25" customHeight="1">
      <c r="A91" s="70">
        <v>83</v>
      </c>
      <c r="B91" s="240" t="s">
        <v>19</v>
      </c>
      <c r="C91" s="232">
        <v>807</v>
      </c>
      <c r="D91" s="182" t="s">
        <v>136</v>
      </c>
      <c r="E91" s="182" t="s">
        <v>199</v>
      </c>
      <c r="F91" s="182"/>
      <c r="G91" s="241">
        <f>G92+G95+G98+G103</f>
        <v>631.08699999999999</v>
      </c>
      <c r="H91" s="241">
        <f t="shared" ref="H91:I91" si="33">H92+H95+H98</f>
        <v>510.471</v>
      </c>
      <c r="I91" s="241">
        <f t="shared" si="33"/>
        <v>510.471</v>
      </c>
    </row>
    <row r="92" spans="1:9" s="226" customFormat="1" ht="96" customHeight="1">
      <c r="A92" s="70">
        <v>84</v>
      </c>
      <c r="B92" s="256" t="s">
        <v>20</v>
      </c>
      <c r="C92" s="232">
        <v>807</v>
      </c>
      <c r="D92" s="182" t="s">
        <v>136</v>
      </c>
      <c r="E92" s="182" t="s">
        <v>200</v>
      </c>
      <c r="F92" s="182"/>
      <c r="G92" s="241">
        <f t="shared" ref="G92:I93" si="34">G93</f>
        <v>505.46600000000001</v>
      </c>
      <c r="H92" s="241">
        <f t="shared" si="34"/>
        <v>455.471</v>
      </c>
      <c r="I92" s="241">
        <f t="shared" si="34"/>
        <v>455.471</v>
      </c>
    </row>
    <row r="93" spans="1:9" s="226" customFormat="1" ht="47.25" customHeight="1">
      <c r="A93" s="70">
        <v>85</v>
      </c>
      <c r="B93" s="176" t="s">
        <v>153</v>
      </c>
      <c r="C93" s="232">
        <v>807</v>
      </c>
      <c r="D93" s="182" t="s">
        <v>136</v>
      </c>
      <c r="E93" s="182" t="s">
        <v>200</v>
      </c>
      <c r="F93" s="182" t="s">
        <v>60</v>
      </c>
      <c r="G93" s="241">
        <f t="shared" si="34"/>
        <v>505.46600000000001</v>
      </c>
      <c r="H93" s="241">
        <f t="shared" si="34"/>
        <v>455.471</v>
      </c>
      <c r="I93" s="241">
        <f t="shared" si="34"/>
        <v>455.471</v>
      </c>
    </row>
    <row r="94" spans="1:9" s="226" customFormat="1" ht="57" customHeight="1">
      <c r="A94" s="70">
        <v>86</v>
      </c>
      <c r="B94" s="177" t="s">
        <v>152</v>
      </c>
      <c r="C94" s="232">
        <v>807</v>
      </c>
      <c r="D94" s="182" t="s">
        <v>136</v>
      </c>
      <c r="E94" s="182" t="s">
        <v>200</v>
      </c>
      <c r="F94" s="182" t="s">
        <v>53</v>
      </c>
      <c r="G94" s="241">
        <v>505.46600000000001</v>
      </c>
      <c r="H94" s="241">
        <v>455.471</v>
      </c>
      <c r="I94" s="241">
        <v>455.471</v>
      </c>
    </row>
    <row r="95" spans="1:9" s="226" customFormat="1" ht="105.75" customHeight="1">
      <c r="A95" s="70">
        <v>87</v>
      </c>
      <c r="B95" s="240" t="s">
        <v>218</v>
      </c>
      <c r="C95" s="232">
        <v>807</v>
      </c>
      <c r="D95" s="182" t="s">
        <v>136</v>
      </c>
      <c r="E95" s="182" t="s">
        <v>201</v>
      </c>
      <c r="F95" s="182"/>
      <c r="G95" s="241">
        <f>G97</f>
        <v>35</v>
      </c>
      <c r="H95" s="241">
        <f>H97</f>
        <v>35</v>
      </c>
      <c r="I95" s="241">
        <f>I97</f>
        <v>35</v>
      </c>
    </row>
    <row r="96" spans="1:9" s="226" customFormat="1" ht="42" customHeight="1">
      <c r="A96" s="70">
        <v>88</v>
      </c>
      <c r="B96" s="176" t="s">
        <v>153</v>
      </c>
      <c r="C96" s="232">
        <v>807</v>
      </c>
      <c r="D96" s="182" t="s">
        <v>136</v>
      </c>
      <c r="E96" s="182" t="s">
        <v>202</v>
      </c>
      <c r="F96" s="182" t="s">
        <v>60</v>
      </c>
      <c r="G96" s="241">
        <f>G97</f>
        <v>35</v>
      </c>
      <c r="H96" s="241">
        <f>H97</f>
        <v>35</v>
      </c>
      <c r="I96" s="241">
        <f>I97</f>
        <v>35</v>
      </c>
    </row>
    <row r="97" spans="1:12" s="226" customFormat="1" ht="53.25" customHeight="1">
      <c r="A97" s="70">
        <v>89</v>
      </c>
      <c r="B97" s="177" t="s">
        <v>152</v>
      </c>
      <c r="C97" s="232">
        <v>807</v>
      </c>
      <c r="D97" s="182" t="s">
        <v>136</v>
      </c>
      <c r="E97" s="182" t="s">
        <v>202</v>
      </c>
      <c r="F97" s="182" t="s">
        <v>53</v>
      </c>
      <c r="G97" s="241">
        <v>35</v>
      </c>
      <c r="H97" s="241">
        <v>35</v>
      </c>
      <c r="I97" s="241">
        <v>35</v>
      </c>
    </row>
    <row r="98" spans="1:12" s="175" customFormat="1" ht="105" customHeight="1">
      <c r="A98" s="70">
        <v>90</v>
      </c>
      <c r="B98" s="191" t="s">
        <v>211</v>
      </c>
      <c r="C98" s="183">
        <v>807</v>
      </c>
      <c r="D98" s="182" t="s">
        <v>136</v>
      </c>
      <c r="E98" s="182" t="s">
        <v>203</v>
      </c>
      <c r="F98" s="184"/>
      <c r="G98" s="241">
        <f t="shared" ref="G98:I99" si="35">G99</f>
        <v>70.620999999999995</v>
      </c>
      <c r="H98" s="241">
        <f t="shared" si="35"/>
        <v>20</v>
      </c>
      <c r="I98" s="241">
        <f t="shared" si="35"/>
        <v>20</v>
      </c>
    </row>
    <row r="99" spans="1:12" s="175" customFormat="1" ht="39.75" customHeight="1">
      <c r="A99" s="70">
        <v>91</v>
      </c>
      <c r="B99" s="176" t="s">
        <v>153</v>
      </c>
      <c r="C99" s="183">
        <v>807</v>
      </c>
      <c r="D99" s="182" t="s">
        <v>136</v>
      </c>
      <c r="E99" s="182" t="s">
        <v>203</v>
      </c>
      <c r="F99" s="182" t="s">
        <v>60</v>
      </c>
      <c r="G99" s="241">
        <f t="shared" si="35"/>
        <v>70.620999999999995</v>
      </c>
      <c r="H99" s="241">
        <f t="shared" si="35"/>
        <v>20</v>
      </c>
      <c r="I99" s="241">
        <f t="shared" si="35"/>
        <v>20</v>
      </c>
    </row>
    <row r="100" spans="1:12" s="175" customFormat="1" ht="51.75" customHeight="1">
      <c r="A100" s="70">
        <v>92</v>
      </c>
      <c r="B100" s="177" t="s">
        <v>152</v>
      </c>
      <c r="C100" s="183">
        <v>807</v>
      </c>
      <c r="D100" s="182" t="s">
        <v>136</v>
      </c>
      <c r="E100" s="182" t="s">
        <v>203</v>
      </c>
      <c r="F100" s="182" t="s">
        <v>53</v>
      </c>
      <c r="G100" s="241">
        <v>70.620999999999995</v>
      </c>
      <c r="H100" s="241">
        <v>20</v>
      </c>
      <c r="I100" s="241">
        <v>20</v>
      </c>
    </row>
    <row r="101" spans="1:12" s="175" customFormat="1" ht="39" customHeight="1">
      <c r="A101" s="70">
        <v>93</v>
      </c>
      <c r="B101" s="288" t="s">
        <v>51</v>
      </c>
      <c r="C101" s="183">
        <v>807</v>
      </c>
      <c r="D101" s="182" t="s">
        <v>136</v>
      </c>
      <c r="E101" s="289"/>
      <c r="F101" s="182"/>
      <c r="G101" s="241">
        <f>G102</f>
        <v>20</v>
      </c>
      <c r="H101" s="241">
        <f t="shared" ref="H101:I103" si="36">H102</f>
        <v>0</v>
      </c>
      <c r="I101" s="241">
        <f t="shared" si="36"/>
        <v>0</v>
      </c>
    </row>
    <row r="102" spans="1:12" s="175" customFormat="1" ht="33" customHeight="1">
      <c r="A102" s="70">
        <v>94</v>
      </c>
      <c r="B102" s="288" t="s">
        <v>58</v>
      </c>
      <c r="C102" s="183">
        <v>807</v>
      </c>
      <c r="D102" s="182" t="s">
        <v>136</v>
      </c>
      <c r="E102" s="289" t="s">
        <v>182</v>
      </c>
      <c r="F102" s="182"/>
      <c r="G102" s="241">
        <f>G103</f>
        <v>20</v>
      </c>
      <c r="H102" s="241">
        <f t="shared" si="36"/>
        <v>0</v>
      </c>
      <c r="I102" s="241">
        <f t="shared" si="36"/>
        <v>0</v>
      </c>
    </row>
    <row r="103" spans="1:12" s="175" customFormat="1" ht="30.75" customHeight="1">
      <c r="A103" s="70">
        <v>95</v>
      </c>
      <c r="B103" s="288" t="s">
        <v>350</v>
      </c>
      <c r="C103" s="183">
        <v>807</v>
      </c>
      <c r="D103" s="182" t="s">
        <v>136</v>
      </c>
      <c r="E103" s="289" t="s">
        <v>351</v>
      </c>
      <c r="F103" s="182"/>
      <c r="G103" s="241">
        <f>G104</f>
        <v>20</v>
      </c>
      <c r="H103" s="241">
        <f t="shared" si="36"/>
        <v>0</v>
      </c>
      <c r="I103" s="241">
        <f t="shared" si="36"/>
        <v>0</v>
      </c>
    </row>
    <row r="104" spans="1:12" s="175" customFormat="1" ht="45.75" customHeight="1">
      <c r="A104" s="70">
        <v>96</v>
      </c>
      <c r="B104" s="290" t="s">
        <v>352</v>
      </c>
      <c r="C104" s="183">
        <v>807</v>
      </c>
      <c r="D104" s="182" t="s">
        <v>136</v>
      </c>
      <c r="E104" s="289" t="s">
        <v>353</v>
      </c>
      <c r="F104" s="184"/>
      <c r="G104" s="241">
        <f t="shared" ref="G104:I105" si="37">G105</f>
        <v>20</v>
      </c>
      <c r="H104" s="241">
        <f t="shared" si="37"/>
        <v>0</v>
      </c>
      <c r="I104" s="241">
        <f t="shared" si="37"/>
        <v>0</v>
      </c>
    </row>
    <row r="105" spans="1:12" s="175" customFormat="1" ht="39.75" customHeight="1">
      <c r="A105" s="70">
        <v>97</v>
      </c>
      <c r="B105" s="176" t="s">
        <v>153</v>
      </c>
      <c r="C105" s="183">
        <v>807</v>
      </c>
      <c r="D105" s="182" t="s">
        <v>136</v>
      </c>
      <c r="E105" s="289" t="s">
        <v>353</v>
      </c>
      <c r="F105" s="182" t="s">
        <v>60</v>
      </c>
      <c r="G105" s="241">
        <f t="shared" si="37"/>
        <v>20</v>
      </c>
      <c r="H105" s="241">
        <f t="shared" si="37"/>
        <v>0</v>
      </c>
      <c r="I105" s="241">
        <f t="shared" si="37"/>
        <v>0</v>
      </c>
    </row>
    <row r="106" spans="1:12" s="175" customFormat="1" ht="69" customHeight="1">
      <c r="A106" s="70">
        <v>98</v>
      </c>
      <c r="B106" s="177" t="s">
        <v>152</v>
      </c>
      <c r="C106" s="183">
        <v>807</v>
      </c>
      <c r="D106" s="182" t="s">
        <v>136</v>
      </c>
      <c r="E106" s="289" t="s">
        <v>353</v>
      </c>
      <c r="F106" s="182" t="s">
        <v>53</v>
      </c>
      <c r="G106" s="241">
        <v>20</v>
      </c>
      <c r="H106" s="241">
        <v>0</v>
      </c>
      <c r="I106" s="241">
        <v>0</v>
      </c>
      <c r="L106" s="416"/>
    </row>
    <row r="107" spans="1:12" s="175" customFormat="1" ht="39" customHeight="1">
      <c r="A107" s="70">
        <v>99</v>
      </c>
      <c r="B107" s="177" t="s">
        <v>51</v>
      </c>
      <c r="C107" s="183">
        <v>807</v>
      </c>
      <c r="D107" s="182" t="s">
        <v>362</v>
      </c>
      <c r="E107" s="182"/>
      <c r="F107" s="182"/>
      <c r="G107" s="241">
        <f>G108</f>
        <v>37.612000000000002</v>
      </c>
      <c r="H107" s="241">
        <f t="shared" ref="H107:I109" si="38">H108</f>
        <v>37.612000000000002</v>
      </c>
      <c r="I107" s="241">
        <f t="shared" si="38"/>
        <v>37.612000000000002</v>
      </c>
    </row>
    <row r="108" spans="1:12" s="175" customFormat="1" ht="33" customHeight="1">
      <c r="A108" s="70">
        <v>100</v>
      </c>
      <c r="B108" s="177" t="s">
        <v>58</v>
      </c>
      <c r="C108" s="183">
        <v>807</v>
      </c>
      <c r="D108" s="182" t="s">
        <v>362</v>
      </c>
      <c r="E108" s="182" t="s">
        <v>182</v>
      </c>
      <c r="F108" s="182"/>
      <c r="G108" s="241">
        <f>G109</f>
        <v>37.612000000000002</v>
      </c>
      <c r="H108" s="241">
        <f t="shared" si="38"/>
        <v>37.612000000000002</v>
      </c>
      <c r="I108" s="241">
        <f t="shared" si="38"/>
        <v>37.612000000000002</v>
      </c>
    </row>
    <row r="109" spans="1:12" s="175" customFormat="1" ht="30.75" customHeight="1">
      <c r="A109" s="70">
        <v>101</v>
      </c>
      <c r="B109" s="177" t="s">
        <v>228</v>
      </c>
      <c r="C109" s="183">
        <v>807</v>
      </c>
      <c r="D109" s="182" t="s">
        <v>362</v>
      </c>
      <c r="E109" s="182" t="s">
        <v>190</v>
      </c>
      <c r="F109" s="182"/>
      <c r="G109" s="241">
        <f>G110</f>
        <v>37.612000000000002</v>
      </c>
      <c r="H109" s="241">
        <f t="shared" si="38"/>
        <v>37.612000000000002</v>
      </c>
      <c r="I109" s="241">
        <f t="shared" si="38"/>
        <v>37.612000000000002</v>
      </c>
    </row>
    <row r="110" spans="1:12" s="175" customFormat="1" ht="73.5" customHeight="1">
      <c r="A110" s="70">
        <v>102</v>
      </c>
      <c r="B110" s="256" t="s">
        <v>367</v>
      </c>
      <c r="C110" s="183">
        <v>807</v>
      </c>
      <c r="D110" s="182" t="s">
        <v>362</v>
      </c>
      <c r="E110" s="182" t="s">
        <v>368</v>
      </c>
      <c r="F110" s="184"/>
      <c r="G110" s="241">
        <f t="shared" ref="G110:I111" si="39">G111</f>
        <v>37.612000000000002</v>
      </c>
      <c r="H110" s="241">
        <f t="shared" si="39"/>
        <v>37.612000000000002</v>
      </c>
      <c r="I110" s="241">
        <f t="shared" si="39"/>
        <v>37.612000000000002</v>
      </c>
    </row>
    <row r="111" spans="1:12" s="175" customFormat="1" ht="39.75" customHeight="1">
      <c r="A111" s="70">
        <v>103</v>
      </c>
      <c r="B111" s="176" t="s">
        <v>47</v>
      </c>
      <c r="C111" s="183">
        <v>807</v>
      </c>
      <c r="D111" s="182" t="s">
        <v>362</v>
      </c>
      <c r="E111" s="182" t="s">
        <v>368</v>
      </c>
      <c r="F111" s="182" t="s">
        <v>70</v>
      </c>
      <c r="G111" s="241">
        <f t="shared" si="39"/>
        <v>37.612000000000002</v>
      </c>
      <c r="H111" s="241">
        <f t="shared" si="39"/>
        <v>37.612000000000002</v>
      </c>
      <c r="I111" s="241">
        <f t="shared" si="39"/>
        <v>37.612000000000002</v>
      </c>
    </row>
    <row r="112" spans="1:12" s="175" customFormat="1" ht="41.25" customHeight="1">
      <c r="A112" s="70">
        <v>104</v>
      </c>
      <c r="B112" s="176" t="s">
        <v>52</v>
      </c>
      <c r="C112" s="183">
        <v>807</v>
      </c>
      <c r="D112" s="182" t="s">
        <v>362</v>
      </c>
      <c r="E112" s="182" t="s">
        <v>368</v>
      </c>
      <c r="F112" s="182" t="s">
        <v>54</v>
      </c>
      <c r="G112" s="241">
        <v>37.612000000000002</v>
      </c>
      <c r="H112" s="241">
        <v>37.612000000000002</v>
      </c>
      <c r="I112" s="241">
        <v>37.612000000000002</v>
      </c>
    </row>
    <row r="113" spans="1:9" s="226" customFormat="1" ht="33" customHeight="1">
      <c r="A113" s="70">
        <v>105</v>
      </c>
      <c r="B113" s="255" t="s">
        <v>247</v>
      </c>
      <c r="C113" s="232">
        <v>807</v>
      </c>
      <c r="D113" s="246" t="s">
        <v>127</v>
      </c>
      <c r="E113" s="246"/>
      <c r="F113" s="246"/>
      <c r="G113" s="247">
        <f t="shared" ref="G113:G118" si="40">G114</f>
        <v>1278.6199999999999</v>
      </c>
      <c r="H113" s="247">
        <f t="shared" ref="H113:I114" si="41">H114</f>
        <v>1278.6199999999999</v>
      </c>
      <c r="I113" s="247">
        <f t="shared" si="41"/>
        <v>1278.6199999999999</v>
      </c>
    </row>
    <row r="114" spans="1:9" s="226" customFormat="1" ht="21.75" customHeight="1">
      <c r="A114" s="70">
        <v>106</v>
      </c>
      <c r="B114" s="177" t="s">
        <v>48</v>
      </c>
      <c r="C114" s="232">
        <v>807</v>
      </c>
      <c r="D114" s="182" t="s">
        <v>128</v>
      </c>
      <c r="E114" s="182"/>
      <c r="F114" s="182"/>
      <c r="G114" s="241">
        <f t="shared" si="40"/>
        <v>1278.6199999999999</v>
      </c>
      <c r="H114" s="241">
        <f t="shared" si="41"/>
        <v>1278.6199999999999</v>
      </c>
      <c r="I114" s="241">
        <f t="shared" si="41"/>
        <v>1278.6199999999999</v>
      </c>
    </row>
    <row r="115" spans="1:9" s="226" customFormat="1" ht="35.25" customHeight="1">
      <c r="A115" s="70">
        <v>107</v>
      </c>
      <c r="B115" s="177" t="s">
        <v>58</v>
      </c>
      <c r="C115" s="232">
        <v>807</v>
      </c>
      <c r="D115" s="182" t="s">
        <v>128</v>
      </c>
      <c r="E115" s="184" t="s">
        <v>182</v>
      </c>
      <c r="F115" s="184"/>
      <c r="G115" s="241">
        <f>G116</f>
        <v>1278.6199999999999</v>
      </c>
      <c r="H115" s="241">
        <f t="shared" ref="H115:I116" si="42">H116</f>
        <v>1278.6199999999999</v>
      </c>
      <c r="I115" s="241">
        <f t="shared" si="42"/>
        <v>1278.6199999999999</v>
      </c>
    </row>
    <row r="116" spans="1:9" s="226" customFormat="1" ht="29.25" customHeight="1">
      <c r="A116" s="70">
        <v>108</v>
      </c>
      <c r="B116" s="177" t="s">
        <v>210</v>
      </c>
      <c r="C116" s="232">
        <v>807</v>
      </c>
      <c r="D116" s="182" t="s">
        <v>128</v>
      </c>
      <c r="E116" s="184" t="s">
        <v>291</v>
      </c>
      <c r="F116" s="184"/>
      <c r="G116" s="241">
        <f t="shared" si="40"/>
        <v>1278.6199999999999</v>
      </c>
      <c r="H116" s="241">
        <f t="shared" si="42"/>
        <v>1278.6199999999999</v>
      </c>
      <c r="I116" s="241">
        <f t="shared" si="42"/>
        <v>1278.6199999999999</v>
      </c>
    </row>
    <row r="117" spans="1:9" s="226" customFormat="1" ht="93.75" customHeight="1">
      <c r="A117" s="70">
        <v>109</v>
      </c>
      <c r="B117" s="191" t="s">
        <v>290</v>
      </c>
      <c r="C117" s="232">
        <v>807</v>
      </c>
      <c r="D117" s="182" t="s">
        <v>128</v>
      </c>
      <c r="E117" s="184" t="s">
        <v>292</v>
      </c>
      <c r="F117" s="184"/>
      <c r="G117" s="241">
        <f t="shared" si="40"/>
        <v>1278.6199999999999</v>
      </c>
      <c r="H117" s="241">
        <f t="shared" ref="H117:I118" si="43">H118</f>
        <v>1278.6199999999999</v>
      </c>
      <c r="I117" s="241">
        <f t="shared" si="43"/>
        <v>1278.6199999999999</v>
      </c>
    </row>
    <row r="118" spans="1:9" s="226" customFormat="1" ht="33" customHeight="1">
      <c r="A118" s="70">
        <v>110</v>
      </c>
      <c r="B118" s="176" t="s">
        <v>47</v>
      </c>
      <c r="C118" s="232">
        <v>807</v>
      </c>
      <c r="D118" s="182" t="s">
        <v>128</v>
      </c>
      <c r="E118" s="184" t="s">
        <v>292</v>
      </c>
      <c r="F118" s="184" t="s">
        <v>70</v>
      </c>
      <c r="G118" s="241">
        <f t="shared" si="40"/>
        <v>1278.6199999999999</v>
      </c>
      <c r="H118" s="241">
        <f t="shared" si="43"/>
        <v>1278.6199999999999</v>
      </c>
      <c r="I118" s="241">
        <f t="shared" si="43"/>
        <v>1278.6199999999999</v>
      </c>
    </row>
    <row r="119" spans="1:9" s="226" customFormat="1" ht="22.5" customHeight="1">
      <c r="A119" s="70">
        <v>111</v>
      </c>
      <c r="B119" s="176" t="s">
        <v>52</v>
      </c>
      <c r="C119" s="232">
        <v>807</v>
      </c>
      <c r="D119" s="182" t="s">
        <v>128</v>
      </c>
      <c r="E119" s="184" t="s">
        <v>292</v>
      </c>
      <c r="F119" s="184" t="s">
        <v>54</v>
      </c>
      <c r="G119" s="241">
        <v>1278.6199999999999</v>
      </c>
      <c r="H119" s="241">
        <v>1278.6199999999999</v>
      </c>
      <c r="I119" s="241">
        <v>1278.6199999999999</v>
      </c>
    </row>
    <row r="120" spans="1:9" s="231" customFormat="1" ht="26.25" customHeight="1">
      <c r="A120" s="70">
        <v>112</v>
      </c>
      <c r="B120" s="38" t="s">
        <v>363</v>
      </c>
      <c r="C120" s="229">
        <v>807</v>
      </c>
      <c r="D120" s="246" t="s">
        <v>364</v>
      </c>
      <c r="E120" s="246"/>
      <c r="F120" s="303"/>
      <c r="G120" s="247">
        <f>G121</f>
        <v>18.3</v>
      </c>
      <c r="H120" s="247">
        <f t="shared" ref="H120:I124" si="44">H121</f>
        <v>18.3</v>
      </c>
      <c r="I120" s="247">
        <f t="shared" si="44"/>
        <v>18.3</v>
      </c>
    </row>
    <row r="121" spans="1:9" s="226" customFormat="1" ht="37.5" customHeight="1">
      <c r="A121" s="70">
        <v>113</v>
      </c>
      <c r="B121" s="176" t="s">
        <v>58</v>
      </c>
      <c r="C121" s="232">
        <v>807</v>
      </c>
      <c r="D121" s="182" t="s">
        <v>366</v>
      </c>
      <c r="E121" s="182" t="s">
        <v>182</v>
      </c>
      <c r="F121" s="257"/>
      <c r="G121" s="241">
        <f t="shared" ref="G121:I122" si="45">G123</f>
        <v>18.3</v>
      </c>
      <c r="H121" s="241">
        <f t="shared" si="45"/>
        <v>18.3</v>
      </c>
      <c r="I121" s="241">
        <f t="shared" si="45"/>
        <v>18.3</v>
      </c>
    </row>
    <row r="122" spans="1:9" s="226" customFormat="1" ht="37.5" customHeight="1">
      <c r="A122" s="70">
        <v>114</v>
      </c>
      <c r="B122" s="177" t="s">
        <v>228</v>
      </c>
      <c r="C122" s="232">
        <v>807</v>
      </c>
      <c r="D122" s="182" t="s">
        <v>366</v>
      </c>
      <c r="E122" s="182" t="s">
        <v>190</v>
      </c>
      <c r="F122" s="257"/>
      <c r="G122" s="241">
        <f t="shared" si="45"/>
        <v>18.3</v>
      </c>
      <c r="H122" s="241">
        <f t="shared" si="45"/>
        <v>18.3</v>
      </c>
      <c r="I122" s="241">
        <f t="shared" si="45"/>
        <v>18.3</v>
      </c>
    </row>
    <row r="123" spans="1:9" s="226" customFormat="1" ht="38.25" customHeight="1">
      <c r="A123" s="70">
        <v>115</v>
      </c>
      <c r="B123" s="304" t="s">
        <v>365</v>
      </c>
      <c r="C123" s="232">
        <v>807</v>
      </c>
      <c r="D123" s="182" t="s">
        <v>366</v>
      </c>
      <c r="E123" s="182" t="s">
        <v>369</v>
      </c>
      <c r="F123" s="257"/>
      <c r="G123" s="241">
        <f>G124</f>
        <v>18.3</v>
      </c>
      <c r="H123" s="241">
        <f t="shared" si="44"/>
        <v>18.3</v>
      </c>
      <c r="I123" s="241">
        <f t="shared" si="44"/>
        <v>18.3</v>
      </c>
    </row>
    <row r="124" spans="1:9" s="226" customFormat="1" ht="47.25" customHeight="1">
      <c r="A124" s="70">
        <v>116</v>
      </c>
      <c r="B124" s="176" t="s">
        <v>153</v>
      </c>
      <c r="C124" s="232">
        <v>807</v>
      </c>
      <c r="D124" s="182" t="s">
        <v>366</v>
      </c>
      <c r="E124" s="182" t="s">
        <v>369</v>
      </c>
      <c r="F124" s="257" t="s">
        <v>60</v>
      </c>
      <c r="G124" s="241">
        <f>G125</f>
        <v>18.3</v>
      </c>
      <c r="H124" s="241">
        <f t="shared" si="44"/>
        <v>18.3</v>
      </c>
      <c r="I124" s="241">
        <f t="shared" si="44"/>
        <v>18.3</v>
      </c>
    </row>
    <row r="125" spans="1:9" s="226" customFormat="1" ht="47.25" customHeight="1">
      <c r="A125" s="70">
        <v>117</v>
      </c>
      <c r="B125" s="176" t="s">
        <v>152</v>
      </c>
      <c r="C125" s="232">
        <v>807</v>
      </c>
      <c r="D125" s="182" t="s">
        <v>366</v>
      </c>
      <c r="E125" s="182" t="s">
        <v>369</v>
      </c>
      <c r="F125" s="257" t="s">
        <v>53</v>
      </c>
      <c r="G125" s="241">
        <v>18.3</v>
      </c>
      <c r="H125" s="241">
        <v>18.3</v>
      </c>
      <c r="I125" s="241">
        <v>18.3</v>
      </c>
    </row>
    <row r="126" spans="1:9" s="343" customFormat="1" ht="15.75">
      <c r="A126" s="70">
        <v>118</v>
      </c>
      <c r="B126" s="342" t="s">
        <v>434</v>
      </c>
      <c r="C126" s="232">
        <v>807</v>
      </c>
      <c r="D126" s="417" t="s">
        <v>440</v>
      </c>
      <c r="E126" s="418"/>
      <c r="F126" s="417"/>
      <c r="G126" s="419">
        <f>G131</f>
        <v>24</v>
      </c>
      <c r="H126" s="419">
        <f>H131</f>
        <v>24</v>
      </c>
      <c r="I126" s="419">
        <f>I131</f>
        <v>24</v>
      </c>
    </row>
    <row r="127" spans="1:9" s="343" customFormat="1" ht="15.75">
      <c r="A127" s="70">
        <v>119</v>
      </c>
      <c r="B127" s="421" t="s">
        <v>58</v>
      </c>
      <c r="C127" s="232">
        <v>807</v>
      </c>
      <c r="D127" s="417" t="s">
        <v>441</v>
      </c>
      <c r="E127" s="418" t="s">
        <v>182</v>
      </c>
      <c r="F127" s="417"/>
      <c r="G127" s="419">
        <f>G128</f>
        <v>24</v>
      </c>
      <c r="H127" s="419">
        <f t="shared" ref="H127:I127" si="46">H128</f>
        <v>24</v>
      </c>
      <c r="I127" s="419">
        <f t="shared" si="46"/>
        <v>24</v>
      </c>
    </row>
    <row r="128" spans="1:9" s="340" customFormat="1" ht="15.75">
      <c r="A128" s="70">
        <v>120</v>
      </c>
      <c r="B128" s="341" t="s">
        <v>435</v>
      </c>
      <c r="C128" s="232">
        <v>807</v>
      </c>
      <c r="D128" s="417" t="s">
        <v>441</v>
      </c>
      <c r="E128" s="417" t="s">
        <v>456</v>
      </c>
      <c r="F128" s="227"/>
      <c r="G128" s="419">
        <f>G131</f>
        <v>24</v>
      </c>
      <c r="H128" s="419">
        <f>H131</f>
        <v>24</v>
      </c>
      <c r="I128" s="419">
        <f>I131</f>
        <v>24</v>
      </c>
    </row>
    <row r="129" spans="1:9" s="340" customFormat="1" ht="47.25">
      <c r="A129" s="70">
        <v>121</v>
      </c>
      <c r="B129" s="341" t="s">
        <v>436</v>
      </c>
      <c r="C129" s="232">
        <v>807</v>
      </c>
      <c r="D129" s="417" t="s">
        <v>441</v>
      </c>
      <c r="E129" s="417" t="s">
        <v>457</v>
      </c>
      <c r="F129" s="420"/>
      <c r="G129" s="419">
        <f>G131</f>
        <v>24</v>
      </c>
      <c r="H129" s="419">
        <f>H131</f>
        <v>24</v>
      </c>
      <c r="I129" s="419">
        <f>I131</f>
        <v>24</v>
      </c>
    </row>
    <row r="130" spans="1:9" s="340" customFormat="1" ht="31.5">
      <c r="A130" s="70">
        <v>122</v>
      </c>
      <c r="B130" s="341" t="s">
        <v>437</v>
      </c>
      <c r="C130" s="232">
        <v>807</v>
      </c>
      <c r="D130" s="417" t="s">
        <v>441</v>
      </c>
      <c r="E130" s="417" t="s">
        <v>457</v>
      </c>
      <c r="F130" s="417" t="s">
        <v>445</v>
      </c>
      <c r="G130" s="419">
        <f>G131</f>
        <v>24</v>
      </c>
      <c r="H130" s="419">
        <f>H131</f>
        <v>24</v>
      </c>
      <c r="I130" s="419">
        <f>I131</f>
        <v>24</v>
      </c>
    </row>
    <row r="131" spans="1:9" s="340" customFormat="1" ht="31.5">
      <c r="A131" s="70">
        <v>123</v>
      </c>
      <c r="B131" s="341" t="s">
        <v>438</v>
      </c>
      <c r="C131" s="232">
        <v>807</v>
      </c>
      <c r="D131" s="417" t="s">
        <v>441</v>
      </c>
      <c r="E131" s="417" t="s">
        <v>457</v>
      </c>
      <c r="F131" s="417" t="s">
        <v>446</v>
      </c>
      <c r="G131" s="419">
        <v>24</v>
      </c>
      <c r="H131" s="419">
        <v>24</v>
      </c>
      <c r="I131" s="419">
        <v>24</v>
      </c>
    </row>
    <row r="132" spans="1:9" s="226" customFormat="1" ht="21" customHeight="1">
      <c r="A132" s="70">
        <v>124</v>
      </c>
      <c r="B132" s="255" t="s">
        <v>77</v>
      </c>
      <c r="C132" s="232">
        <v>807</v>
      </c>
      <c r="D132" s="246" t="s">
        <v>129</v>
      </c>
      <c r="E132" s="246"/>
      <c r="F132" s="246"/>
      <c r="G132" s="247">
        <f>G133</f>
        <v>259.495</v>
      </c>
      <c r="H132" s="247">
        <f t="shared" ref="H132:I132" si="47">H133</f>
        <v>259.495</v>
      </c>
      <c r="I132" s="247">
        <f t="shared" si="47"/>
        <v>259.495</v>
      </c>
    </row>
    <row r="133" spans="1:9" s="226" customFormat="1" ht="18" customHeight="1">
      <c r="A133" s="70">
        <v>125</v>
      </c>
      <c r="B133" s="240" t="s">
        <v>78</v>
      </c>
      <c r="C133" s="232">
        <v>807</v>
      </c>
      <c r="D133" s="182" t="s">
        <v>130</v>
      </c>
      <c r="E133" s="182"/>
      <c r="F133" s="182"/>
      <c r="G133" s="241">
        <f>G134</f>
        <v>259.495</v>
      </c>
      <c r="H133" s="241">
        <f t="shared" ref="H133:I134" si="48">H134</f>
        <v>259.495</v>
      </c>
      <c r="I133" s="241">
        <f t="shared" si="48"/>
        <v>259.495</v>
      </c>
    </row>
    <row r="134" spans="1:9" s="226" customFormat="1" ht="63" customHeight="1">
      <c r="A134" s="70">
        <v>126</v>
      </c>
      <c r="B134" s="240" t="s">
        <v>294</v>
      </c>
      <c r="C134" s="232">
        <v>807</v>
      </c>
      <c r="D134" s="182" t="s">
        <v>130</v>
      </c>
      <c r="E134" s="182" t="s">
        <v>204</v>
      </c>
      <c r="F134" s="182"/>
      <c r="G134" s="241">
        <f>G135</f>
        <v>259.495</v>
      </c>
      <c r="H134" s="241">
        <f t="shared" si="48"/>
        <v>259.495</v>
      </c>
      <c r="I134" s="241">
        <f t="shared" si="48"/>
        <v>259.495</v>
      </c>
    </row>
    <row r="135" spans="1:9" s="226" customFormat="1" ht="93.75" customHeight="1">
      <c r="A135" s="70">
        <v>127</v>
      </c>
      <c r="B135" s="191" t="s">
        <v>295</v>
      </c>
      <c r="C135" s="232">
        <v>807</v>
      </c>
      <c r="D135" s="182" t="s">
        <v>130</v>
      </c>
      <c r="E135" s="182" t="s">
        <v>205</v>
      </c>
      <c r="F135" s="182"/>
      <c r="G135" s="241">
        <f>G136</f>
        <v>259.495</v>
      </c>
      <c r="H135" s="241">
        <f t="shared" ref="H135:I136" si="49">H136</f>
        <v>259.495</v>
      </c>
      <c r="I135" s="241">
        <f t="shared" si="49"/>
        <v>259.495</v>
      </c>
    </row>
    <row r="136" spans="1:9" s="226" customFormat="1" ht="51.75" customHeight="1">
      <c r="A136" s="70">
        <v>128</v>
      </c>
      <c r="B136" s="191" t="s">
        <v>374</v>
      </c>
      <c r="C136" s="232">
        <v>807</v>
      </c>
      <c r="D136" s="182" t="s">
        <v>130</v>
      </c>
      <c r="E136" s="182" t="s">
        <v>205</v>
      </c>
      <c r="F136" s="182" t="s">
        <v>71</v>
      </c>
      <c r="G136" s="241">
        <f>G137</f>
        <v>259.495</v>
      </c>
      <c r="H136" s="241">
        <f t="shared" si="49"/>
        <v>259.495</v>
      </c>
      <c r="I136" s="241">
        <f t="shared" si="49"/>
        <v>259.495</v>
      </c>
    </row>
    <row r="137" spans="1:9" s="226" customFormat="1" ht="27" customHeight="1">
      <c r="A137" s="70">
        <v>129</v>
      </c>
      <c r="B137" s="191" t="s">
        <v>72</v>
      </c>
      <c r="C137" s="232">
        <v>807</v>
      </c>
      <c r="D137" s="182" t="s">
        <v>130</v>
      </c>
      <c r="E137" s="182" t="s">
        <v>205</v>
      </c>
      <c r="F137" s="257" t="s">
        <v>55</v>
      </c>
      <c r="G137" s="241">
        <v>259.495</v>
      </c>
      <c r="H137" s="241">
        <v>259.495</v>
      </c>
      <c r="I137" s="241">
        <v>259.495</v>
      </c>
    </row>
    <row r="138" spans="1:9" s="226" customFormat="1" ht="33" customHeight="1">
      <c r="A138" s="70">
        <v>130</v>
      </c>
      <c r="B138" s="258" t="s">
        <v>5</v>
      </c>
      <c r="C138" s="258"/>
      <c r="D138" s="182"/>
      <c r="E138" s="182"/>
      <c r="F138" s="182"/>
      <c r="G138" s="345">
        <v>0</v>
      </c>
      <c r="H138" s="284">
        <v>228.40899999999999</v>
      </c>
      <c r="I138" s="284">
        <v>493.51900000000001</v>
      </c>
    </row>
    <row r="139" spans="1:9" s="226" customFormat="1" ht="19.5" customHeight="1">
      <c r="A139" s="393"/>
      <c r="B139" s="393"/>
      <c r="C139" s="393"/>
      <c r="D139" s="393"/>
      <c r="E139" s="393"/>
      <c r="F139" s="393"/>
      <c r="G139" s="259">
        <f>G10+G59+G68+G81+G88+G113+G120+G126+G132+G138</f>
        <v>9983.6740000000009</v>
      </c>
      <c r="H139" s="259">
        <f t="shared" ref="H139:I139" si="50">H10+H59+H68+H81+H88+H113+H120+H126+H132+H138</f>
        <v>9973.0739999999987</v>
      </c>
      <c r="I139" s="259">
        <f t="shared" si="50"/>
        <v>9871.9740000000002</v>
      </c>
    </row>
    <row r="140" spans="1:9" s="226" customFormat="1" ht="33" customHeight="1">
      <c r="C140" s="260"/>
      <c r="D140" s="260"/>
      <c r="E140" s="260"/>
      <c r="F140" s="260"/>
      <c r="H140" s="261"/>
      <c r="I140" s="261"/>
    </row>
  </sheetData>
  <mergeCells count="5">
    <mergeCell ref="A139:F139"/>
    <mergeCell ref="E1:I1"/>
    <mergeCell ref="B5:I5"/>
    <mergeCell ref="B2:D2"/>
    <mergeCell ref="F2:I2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1" orientation="portrait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I156"/>
  <sheetViews>
    <sheetView tabSelected="1" view="pageBreakPreview" topLeftCell="A2" zoomScaleSheetLayoutView="100" workbookViewId="0">
      <selection activeCell="B147" sqref="B147"/>
    </sheetView>
  </sheetViews>
  <sheetFormatPr defaultRowHeight="12.75"/>
  <cols>
    <col min="1" max="1" width="6" style="27" customWidth="1"/>
    <col min="2" max="2" width="55.7109375" style="27" customWidth="1"/>
    <col min="3" max="3" width="9.140625" style="27" customWidth="1"/>
    <col min="4" max="4" width="13.7109375" style="185" customWidth="1"/>
    <col min="5" max="5" width="9.140625" style="170" customWidth="1"/>
    <col min="6" max="6" width="9.140625" style="27" customWidth="1"/>
    <col min="7" max="7" width="12.42578125" style="27" customWidth="1"/>
    <col min="8" max="8" width="11.5703125" style="27" customWidth="1"/>
    <col min="9" max="9" width="11.28515625" style="27" customWidth="1"/>
    <col min="10" max="16384" width="9.140625" style="27"/>
  </cols>
  <sheetData>
    <row r="2" spans="1:9" ht="17.25" customHeight="1">
      <c r="A2" s="396" t="s">
        <v>212</v>
      </c>
      <c r="B2" s="396"/>
      <c r="C2" s="396"/>
      <c r="D2" s="396"/>
      <c r="E2" s="396"/>
      <c r="F2" s="396"/>
      <c r="G2" s="396"/>
    </row>
    <row r="3" spans="1:9" s="222" customFormat="1" ht="54" customHeight="1">
      <c r="A3" s="353"/>
      <c r="B3" s="353"/>
      <c r="C3" s="353"/>
      <c r="D3" s="353"/>
      <c r="F3" s="381" t="s">
        <v>398</v>
      </c>
      <c r="G3" s="381"/>
      <c r="H3" s="381"/>
      <c r="I3" s="381"/>
    </row>
    <row r="4" spans="1:9" ht="60" customHeight="1">
      <c r="A4" s="397" t="s">
        <v>394</v>
      </c>
      <c r="B4" s="397"/>
      <c r="C4" s="397"/>
      <c r="D4" s="397"/>
      <c r="E4" s="397"/>
      <c r="F4" s="397"/>
      <c r="G4" s="397"/>
      <c r="H4" s="397"/>
    </row>
    <row r="6" spans="1:9" ht="13.5" thickBot="1">
      <c r="G6" s="292" t="s">
        <v>79</v>
      </c>
    </row>
    <row r="7" spans="1:9" ht="75.75" customHeight="1" thickBot="1">
      <c r="A7" s="1" t="s">
        <v>39</v>
      </c>
      <c r="B7" s="2" t="s">
        <v>333</v>
      </c>
      <c r="C7" s="1" t="s">
        <v>332</v>
      </c>
      <c r="D7" s="186" t="s">
        <v>61</v>
      </c>
      <c r="E7" s="143" t="s">
        <v>62</v>
      </c>
      <c r="F7" s="3" t="s">
        <v>126</v>
      </c>
      <c r="G7" s="36" t="s">
        <v>229</v>
      </c>
      <c r="H7" s="36" t="s">
        <v>245</v>
      </c>
      <c r="I7" s="36" t="s">
        <v>390</v>
      </c>
    </row>
    <row r="8" spans="1:9" ht="13.5" thickBot="1">
      <c r="A8" s="4">
        <v>1</v>
      </c>
      <c r="B8" s="5">
        <v>2</v>
      </c>
      <c r="C8" s="6" t="s">
        <v>80</v>
      </c>
      <c r="D8" s="187" t="s">
        <v>81</v>
      </c>
      <c r="E8" s="142" t="s">
        <v>82</v>
      </c>
      <c r="F8" s="6" t="s">
        <v>83</v>
      </c>
      <c r="G8" s="6" t="s">
        <v>145</v>
      </c>
      <c r="H8" s="6" t="s">
        <v>146</v>
      </c>
      <c r="I8" s="6" t="s">
        <v>147</v>
      </c>
    </row>
    <row r="9" spans="1:9">
      <c r="A9" s="209"/>
      <c r="B9" s="213" t="s">
        <v>225</v>
      </c>
      <c r="C9" s="210"/>
      <c r="D9" s="211"/>
      <c r="E9" s="212"/>
      <c r="F9" s="210"/>
      <c r="G9" s="262">
        <f>G10+G16</f>
        <v>982.78200000000004</v>
      </c>
      <c r="H9" s="262">
        <f>H10+H16</f>
        <v>888.26599999999996</v>
      </c>
      <c r="I9" s="262">
        <f>I10+I16</f>
        <v>901.36599999999999</v>
      </c>
    </row>
    <row r="10" spans="1:9" ht="25.5">
      <c r="A10" s="31">
        <v>1</v>
      </c>
      <c r="B10" s="207" t="s">
        <v>21</v>
      </c>
      <c r="C10" s="206">
        <v>807</v>
      </c>
      <c r="D10" s="305" t="s">
        <v>204</v>
      </c>
      <c r="E10" s="151"/>
      <c r="F10" s="15"/>
      <c r="G10" s="263">
        <f>G11</f>
        <v>259.495</v>
      </c>
      <c r="H10" s="263">
        <f t="shared" ref="H10:I10" si="0">H11</f>
        <v>259.495</v>
      </c>
      <c r="I10" s="263">
        <f t="shared" si="0"/>
        <v>259.495</v>
      </c>
    </row>
    <row r="11" spans="1:9" ht="54" customHeight="1">
      <c r="A11" s="31">
        <v>2</v>
      </c>
      <c r="B11" s="12" t="s">
        <v>23</v>
      </c>
      <c r="C11" s="18">
        <v>807</v>
      </c>
      <c r="D11" s="25" t="s">
        <v>205</v>
      </c>
      <c r="E11" s="145"/>
      <c r="F11" s="14"/>
      <c r="G11" s="264">
        <f>G12</f>
        <v>259.495</v>
      </c>
      <c r="H11" s="264">
        <f t="shared" ref="H11:I14" si="1">H12</f>
        <v>259.495</v>
      </c>
      <c r="I11" s="264">
        <f t="shared" si="1"/>
        <v>259.495</v>
      </c>
    </row>
    <row r="12" spans="1:9" ht="25.5">
      <c r="A12" s="31">
        <v>3</v>
      </c>
      <c r="B12" s="12" t="s">
        <v>4</v>
      </c>
      <c r="C12" s="18">
        <v>807</v>
      </c>
      <c r="D12" s="25" t="s">
        <v>205</v>
      </c>
      <c r="E12" s="145" t="s">
        <v>71</v>
      </c>
      <c r="F12" s="14"/>
      <c r="G12" s="264">
        <f>G13</f>
        <v>259.495</v>
      </c>
      <c r="H12" s="264">
        <f t="shared" si="1"/>
        <v>259.495</v>
      </c>
      <c r="I12" s="264">
        <f t="shared" si="1"/>
        <v>259.495</v>
      </c>
    </row>
    <row r="13" spans="1:9">
      <c r="A13" s="31">
        <v>4</v>
      </c>
      <c r="B13" s="12" t="s">
        <v>72</v>
      </c>
      <c r="C13" s="18">
        <v>807</v>
      </c>
      <c r="D13" s="25" t="s">
        <v>205</v>
      </c>
      <c r="E13" s="145" t="s">
        <v>55</v>
      </c>
      <c r="F13" s="14"/>
      <c r="G13" s="264">
        <f>G14</f>
        <v>259.495</v>
      </c>
      <c r="H13" s="264">
        <f t="shared" si="1"/>
        <v>259.495</v>
      </c>
      <c r="I13" s="264">
        <f t="shared" si="1"/>
        <v>259.495</v>
      </c>
    </row>
    <row r="14" spans="1:9">
      <c r="A14" s="31">
        <v>5</v>
      </c>
      <c r="B14" s="13" t="s">
        <v>77</v>
      </c>
      <c r="C14" s="18">
        <v>807</v>
      </c>
      <c r="D14" s="25" t="s">
        <v>205</v>
      </c>
      <c r="E14" s="145" t="s">
        <v>55</v>
      </c>
      <c r="F14" s="14" t="s">
        <v>129</v>
      </c>
      <c r="G14" s="264">
        <f>G15</f>
        <v>259.495</v>
      </c>
      <c r="H14" s="264">
        <f t="shared" si="1"/>
        <v>259.495</v>
      </c>
      <c r="I14" s="264">
        <f t="shared" si="1"/>
        <v>259.495</v>
      </c>
    </row>
    <row r="15" spans="1:9">
      <c r="A15" s="31">
        <v>6</v>
      </c>
      <c r="B15" s="13" t="s">
        <v>78</v>
      </c>
      <c r="C15" s="18">
        <v>807</v>
      </c>
      <c r="D15" s="25" t="s">
        <v>205</v>
      </c>
      <c r="E15" s="145" t="s">
        <v>55</v>
      </c>
      <c r="F15" s="14" t="s">
        <v>130</v>
      </c>
      <c r="G15" s="264">
        <v>259.495</v>
      </c>
      <c r="H15" s="264">
        <v>259.495</v>
      </c>
      <c r="I15" s="264">
        <v>259.495</v>
      </c>
    </row>
    <row r="16" spans="1:9" ht="29.25" customHeight="1">
      <c r="A16" s="31">
        <v>7</v>
      </c>
      <c r="B16" s="208" t="s">
        <v>17</v>
      </c>
      <c r="C16" s="206">
        <v>807</v>
      </c>
      <c r="D16" s="305" t="s">
        <v>197</v>
      </c>
      <c r="E16" s="151"/>
      <c r="F16" s="15"/>
      <c r="G16" s="263">
        <f>G17+G23+G29+G45</f>
        <v>723.28700000000003</v>
      </c>
      <c r="H16" s="263">
        <f t="shared" ref="H16:I16" si="2">H17+H23+H29+H45</f>
        <v>628.77099999999996</v>
      </c>
      <c r="I16" s="263">
        <f t="shared" si="2"/>
        <v>641.87099999999998</v>
      </c>
    </row>
    <row r="17" spans="1:9" ht="25.5">
      <c r="A17" s="31">
        <v>8</v>
      </c>
      <c r="B17" s="207" t="s">
        <v>447</v>
      </c>
      <c r="C17" s="18">
        <v>807</v>
      </c>
      <c r="D17" s="189" t="s">
        <v>450</v>
      </c>
      <c r="E17" s="145"/>
      <c r="F17" s="14"/>
      <c r="G17" s="263">
        <f>G18</f>
        <v>16</v>
      </c>
      <c r="H17" s="263">
        <f t="shared" ref="H17:I17" si="3">H18</f>
        <v>16</v>
      </c>
      <c r="I17" s="263">
        <f t="shared" si="3"/>
        <v>16</v>
      </c>
    </row>
    <row r="18" spans="1:9" ht="84.75" customHeight="1">
      <c r="A18" s="31">
        <v>9</v>
      </c>
      <c r="B18" s="28" t="s">
        <v>448</v>
      </c>
      <c r="C18" s="18">
        <v>807</v>
      </c>
      <c r="D18" s="189" t="s">
        <v>450</v>
      </c>
      <c r="E18" s="145"/>
      <c r="F18" s="14"/>
      <c r="G18" s="264">
        <v>16</v>
      </c>
      <c r="H18" s="264">
        <v>16</v>
      </c>
      <c r="I18" s="264">
        <v>16</v>
      </c>
    </row>
    <row r="19" spans="1:9" ht="25.5">
      <c r="A19" s="31">
        <v>10</v>
      </c>
      <c r="B19" s="16" t="s">
        <v>153</v>
      </c>
      <c r="C19" s="18">
        <v>807</v>
      </c>
      <c r="D19" s="25" t="s">
        <v>451</v>
      </c>
      <c r="E19" s="145" t="s">
        <v>60</v>
      </c>
      <c r="F19" s="14"/>
      <c r="G19" s="264">
        <f>G18</f>
        <v>16</v>
      </c>
      <c r="H19" s="264">
        <f t="shared" ref="H19:I19" si="4">H18</f>
        <v>16</v>
      </c>
      <c r="I19" s="264">
        <f t="shared" si="4"/>
        <v>16</v>
      </c>
    </row>
    <row r="20" spans="1:9" ht="25.5">
      <c r="A20" s="31">
        <v>11</v>
      </c>
      <c r="B20" s="16" t="s">
        <v>152</v>
      </c>
      <c r="C20" s="18">
        <v>807</v>
      </c>
      <c r="D20" s="25" t="s">
        <v>451</v>
      </c>
      <c r="E20" s="145" t="s">
        <v>53</v>
      </c>
      <c r="F20" s="14"/>
      <c r="G20" s="264">
        <f>G19</f>
        <v>16</v>
      </c>
      <c r="H20" s="264">
        <f t="shared" ref="H20:I20" si="5">H19</f>
        <v>16</v>
      </c>
      <c r="I20" s="264">
        <f t="shared" si="5"/>
        <v>16</v>
      </c>
    </row>
    <row r="21" spans="1:9">
      <c r="A21" s="31">
        <v>12</v>
      </c>
      <c r="B21" s="13" t="s">
        <v>455</v>
      </c>
      <c r="C21" s="18">
        <v>807</v>
      </c>
      <c r="D21" s="25" t="s">
        <v>451</v>
      </c>
      <c r="E21" s="145" t="s">
        <v>53</v>
      </c>
      <c r="F21" s="14" t="s">
        <v>132</v>
      </c>
      <c r="G21" s="264">
        <f t="shared" ref="G21:I21" si="6">G20</f>
        <v>16</v>
      </c>
      <c r="H21" s="264">
        <f t="shared" si="6"/>
        <v>16</v>
      </c>
      <c r="I21" s="264">
        <f t="shared" si="6"/>
        <v>16</v>
      </c>
    </row>
    <row r="22" spans="1:9">
      <c r="A22" s="31">
        <v>13</v>
      </c>
      <c r="B22" s="13" t="s">
        <v>50</v>
      </c>
      <c r="C22" s="18">
        <v>807</v>
      </c>
      <c r="D22" s="25" t="s">
        <v>451</v>
      </c>
      <c r="E22" s="145" t="s">
        <v>53</v>
      </c>
      <c r="F22" s="14" t="s">
        <v>131</v>
      </c>
      <c r="G22" s="264">
        <f>G21</f>
        <v>16</v>
      </c>
      <c r="H22" s="264">
        <f t="shared" ref="H22:I22" si="7">H21</f>
        <v>16</v>
      </c>
      <c r="I22" s="264">
        <f t="shared" si="7"/>
        <v>16</v>
      </c>
    </row>
    <row r="23" spans="1:9" ht="25.5">
      <c r="A23" s="31">
        <v>14</v>
      </c>
      <c r="B23" s="207" t="s">
        <v>22</v>
      </c>
      <c r="C23" s="18">
        <v>807</v>
      </c>
      <c r="D23" s="189" t="s">
        <v>196</v>
      </c>
      <c r="E23" s="145"/>
      <c r="F23" s="14"/>
      <c r="G23" s="263">
        <f>G24</f>
        <v>89.2</v>
      </c>
      <c r="H23" s="263">
        <f t="shared" ref="H23:I23" si="8">H24</f>
        <v>95.3</v>
      </c>
      <c r="I23" s="263">
        <f t="shared" si="8"/>
        <v>108.4</v>
      </c>
    </row>
    <row r="24" spans="1:9" ht="90" customHeight="1">
      <c r="A24" s="31">
        <v>15</v>
      </c>
      <c r="B24" s="28" t="s">
        <v>24</v>
      </c>
      <c r="C24" s="18">
        <v>807</v>
      </c>
      <c r="D24" s="25" t="s">
        <v>196</v>
      </c>
      <c r="E24" s="145"/>
      <c r="F24" s="14"/>
      <c r="G24" s="241">
        <v>89.2</v>
      </c>
      <c r="H24" s="241">
        <v>95.3</v>
      </c>
      <c r="I24" s="241">
        <v>108.4</v>
      </c>
    </row>
    <row r="25" spans="1:9" ht="25.5">
      <c r="A25" s="31">
        <v>16</v>
      </c>
      <c r="B25" s="16" t="s">
        <v>153</v>
      </c>
      <c r="C25" s="18">
        <v>807</v>
      </c>
      <c r="D25" s="25" t="s">
        <v>198</v>
      </c>
      <c r="E25" s="145" t="s">
        <v>60</v>
      </c>
      <c r="F25" s="14"/>
      <c r="G25" s="264">
        <f>G24</f>
        <v>89.2</v>
      </c>
      <c r="H25" s="264">
        <f t="shared" ref="H25:I28" si="9">H24</f>
        <v>95.3</v>
      </c>
      <c r="I25" s="264">
        <f t="shared" si="9"/>
        <v>108.4</v>
      </c>
    </row>
    <row r="26" spans="1:9" ht="25.5">
      <c r="A26" s="31">
        <v>17</v>
      </c>
      <c r="B26" s="16" t="s">
        <v>152</v>
      </c>
      <c r="C26" s="18">
        <v>807</v>
      </c>
      <c r="D26" s="25" t="s">
        <v>198</v>
      </c>
      <c r="E26" s="145" t="s">
        <v>53</v>
      </c>
      <c r="F26" s="14"/>
      <c r="G26" s="264">
        <f>G25</f>
        <v>89.2</v>
      </c>
      <c r="H26" s="264">
        <f t="shared" si="9"/>
        <v>95.3</v>
      </c>
      <c r="I26" s="264">
        <f t="shared" si="9"/>
        <v>108.4</v>
      </c>
    </row>
    <row r="27" spans="1:9">
      <c r="A27" s="31">
        <v>18</v>
      </c>
      <c r="B27" s="13" t="s">
        <v>73</v>
      </c>
      <c r="C27" s="18">
        <v>807</v>
      </c>
      <c r="D27" s="25" t="s">
        <v>198</v>
      </c>
      <c r="E27" s="145" t="s">
        <v>53</v>
      </c>
      <c r="F27" s="14" t="s">
        <v>134</v>
      </c>
      <c r="G27" s="264">
        <f t="shared" ref="G27" si="10">G26</f>
        <v>89.2</v>
      </c>
      <c r="H27" s="264">
        <f t="shared" si="9"/>
        <v>95.3</v>
      </c>
      <c r="I27" s="264">
        <f t="shared" si="9"/>
        <v>108.4</v>
      </c>
    </row>
    <row r="28" spans="1:9">
      <c r="A28" s="31">
        <v>19</v>
      </c>
      <c r="B28" s="13" t="s">
        <v>3</v>
      </c>
      <c r="C28" s="18">
        <v>807</v>
      </c>
      <c r="D28" s="25" t="s">
        <v>198</v>
      </c>
      <c r="E28" s="145" t="s">
        <v>53</v>
      </c>
      <c r="F28" s="14" t="s">
        <v>133</v>
      </c>
      <c r="G28" s="264">
        <f>G27</f>
        <v>89.2</v>
      </c>
      <c r="H28" s="264">
        <f t="shared" si="9"/>
        <v>95.3</v>
      </c>
      <c r="I28" s="264">
        <f t="shared" si="9"/>
        <v>108.4</v>
      </c>
    </row>
    <row r="29" spans="1:9" ht="25.5">
      <c r="A29" s="31">
        <v>20</v>
      </c>
      <c r="B29" s="207" t="s">
        <v>19</v>
      </c>
      <c r="C29" s="206">
        <v>807</v>
      </c>
      <c r="D29" s="305" t="s">
        <v>199</v>
      </c>
      <c r="E29" s="151"/>
      <c r="F29" s="15"/>
      <c r="G29" s="263">
        <f>G30+G35+G40</f>
        <v>611.08699999999999</v>
      </c>
      <c r="H29" s="263">
        <f t="shared" ref="H29:I29" si="11">H30+H35+H40</f>
        <v>510.471</v>
      </c>
      <c r="I29" s="263">
        <f t="shared" si="11"/>
        <v>510.471</v>
      </c>
    </row>
    <row r="30" spans="1:9" ht="56.25" customHeight="1">
      <c r="A30" s="31">
        <v>21</v>
      </c>
      <c r="B30" s="19" t="s">
        <v>25</v>
      </c>
      <c r="C30" s="18">
        <v>807</v>
      </c>
      <c r="D30" s="25" t="s">
        <v>200</v>
      </c>
      <c r="E30" s="145"/>
      <c r="F30" s="14"/>
      <c r="G30" s="264">
        <f>G31</f>
        <v>505.46600000000001</v>
      </c>
      <c r="H30" s="264">
        <f t="shared" ref="H30:I31" si="12">H31</f>
        <v>455.471</v>
      </c>
      <c r="I30" s="264">
        <f t="shared" si="12"/>
        <v>455.471</v>
      </c>
    </row>
    <row r="31" spans="1:9" ht="25.5">
      <c r="A31" s="31">
        <v>22</v>
      </c>
      <c r="B31" s="16" t="s">
        <v>153</v>
      </c>
      <c r="C31" s="18">
        <v>807</v>
      </c>
      <c r="D31" s="25" t="s">
        <v>200</v>
      </c>
      <c r="E31" s="145" t="s">
        <v>60</v>
      </c>
      <c r="F31" s="14"/>
      <c r="G31" s="264">
        <f>G32</f>
        <v>505.46600000000001</v>
      </c>
      <c r="H31" s="264">
        <f t="shared" si="12"/>
        <v>455.471</v>
      </c>
      <c r="I31" s="264">
        <f t="shared" si="12"/>
        <v>455.471</v>
      </c>
    </row>
    <row r="32" spans="1:9" ht="28.5" customHeight="1">
      <c r="A32" s="31">
        <v>23</v>
      </c>
      <c r="B32" s="16" t="s">
        <v>152</v>
      </c>
      <c r="C32" s="18">
        <v>807</v>
      </c>
      <c r="D32" s="25" t="s">
        <v>200</v>
      </c>
      <c r="E32" s="145" t="s">
        <v>53</v>
      </c>
      <c r="F32" s="14"/>
      <c r="G32" s="264">
        <v>505.46600000000001</v>
      </c>
      <c r="H32" s="264">
        <v>455.471</v>
      </c>
      <c r="I32" s="264">
        <v>455.471</v>
      </c>
    </row>
    <row r="33" spans="1:9" ht="18" customHeight="1">
      <c r="A33" s="31">
        <v>24</v>
      </c>
      <c r="B33" s="16" t="s">
        <v>49</v>
      </c>
      <c r="C33" s="18">
        <v>807</v>
      </c>
      <c r="D33" s="25" t="s">
        <v>200</v>
      </c>
      <c r="E33" s="145" t="s">
        <v>53</v>
      </c>
      <c r="F33" s="14" t="s">
        <v>135</v>
      </c>
      <c r="G33" s="264">
        <f>G32</f>
        <v>505.46600000000001</v>
      </c>
      <c r="H33" s="264">
        <f t="shared" ref="H33:I34" si="13">H32</f>
        <v>455.471</v>
      </c>
      <c r="I33" s="264">
        <f t="shared" si="13"/>
        <v>455.471</v>
      </c>
    </row>
    <row r="34" spans="1:9" ht="17.25" customHeight="1">
      <c r="A34" s="31">
        <v>25</v>
      </c>
      <c r="B34" s="16" t="s">
        <v>51</v>
      </c>
      <c r="C34" s="18">
        <v>807</v>
      </c>
      <c r="D34" s="25" t="s">
        <v>200</v>
      </c>
      <c r="E34" s="145" t="s">
        <v>53</v>
      </c>
      <c r="F34" s="14" t="s">
        <v>136</v>
      </c>
      <c r="G34" s="264">
        <f>G33</f>
        <v>505.46600000000001</v>
      </c>
      <c r="H34" s="264">
        <f t="shared" si="13"/>
        <v>455.471</v>
      </c>
      <c r="I34" s="264">
        <f t="shared" si="13"/>
        <v>455.471</v>
      </c>
    </row>
    <row r="35" spans="1:9" ht="66.75" customHeight="1">
      <c r="A35" s="31">
        <v>26</v>
      </c>
      <c r="B35" s="13" t="s">
        <v>219</v>
      </c>
      <c r="C35" s="18">
        <v>807</v>
      </c>
      <c r="D35" s="25" t="s">
        <v>202</v>
      </c>
      <c r="E35" s="145"/>
      <c r="F35" s="14"/>
      <c r="G35" s="264">
        <f>G36</f>
        <v>35</v>
      </c>
      <c r="H35" s="264">
        <f t="shared" ref="H35:I36" si="14">H36</f>
        <v>35</v>
      </c>
      <c r="I35" s="264">
        <f t="shared" si="14"/>
        <v>35</v>
      </c>
    </row>
    <row r="36" spans="1:9" ht="25.5">
      <c r="A36" s="31">
        <v>27</v>
      </c>
      <c r="B36" s="16" t="s">
        <v>153</v>
      </c>
      <c r="C36" s="18">
        <v>807</v>
      </c>
      <c r="D36" s="25" t="s">
        <v>202</v>
      </c>
      <c r="E36" s="145" t="s">
        <v>60</v>
      </c>
      <c r="F36" s="14"/>
      <c r="G36" s="264">
        <f>G37</f>
        <v>35</v>
      </c>
      <c r="H36" s="264">
        <f t="shared" si="14"/>
        <v>35</v>
      </c>
      <c r="I36" s="264">
        <f t="shared" si="14"/>
        <v>35</v>
      </c>
    </row>
    <row r="37" spans="1:9" ht="30.75" customHeight="1">
      <c r="A37" s="31">
        <v>28</v>
      </c>
      <c r="B37" s="16" t="s">
        <v>152</v>
      </c>
      <c r="C37" s="18">
        <v>807</v>
      </c>
      <c r="D37" s="25" t="s">
        <v>202</v>
      </c>
      <c r="E37" s="145" t="s">
        <v>53</v>
      </c>
      <c r="F37" s="14"/>
      <c r="G37" s="264">
        <v>35</v>
      </c>
      <c r="H37" s="264">
        <v>35</v>
      </c>
      <c r="I37" s="264">
        <v>35</v>
      </c>
    </row>
    <row r="38" spans="1:9" ht="13.5" customHeight="1">
      <c r="A38" s="31">
        <v>29</v>
      </c>
      <c r="B38" s="16" t="s">
        <v>49</v>
      </c>
      <c r="C38" s="18">
        <v>807</v>
      </c>
      <c r="D38" s="25" t="s">
        <v>202</v>
      </c>
      <c r="E38" s="145" t="s">
        <v>53</v>
      </c>
      <c r="F38" s="14" t="s">
        <v>135</v>
      </c>
      <c r="G38" s="264">
        <f t="shared" ref="G38:I39" si="15">G37</f>
        <v>35</v>
      </c>
      <c r="H38" s="264">
        <f t="shared" si="15"/>
        <v>35</v>
      </c>
      <c r="I38" s="264">
        <f t="shared" si="15"/>
        <v>35</v>
      </c>
    </row>
    <row r="39" spans="1:9" ht="12.75" customHeight="1">
      <c r="A39" s="31">
        <v>30</v>
      </c>
      <c r="B39" s="16" t="s">
        <v>51</v>
      </c>
      <c r="C39" s="18">
        <v>807</v>
      </c>
      <c r="D39" s="25" t="s">
        <v>202</v>
      </c>
      <c r="E39" s="145" t="s">
        <v>53</v>
      </c>
      <c r="F39" s="14" t="s">
        <v>136</v>
      </c>
      <c r="G39" s="264">
        <f t="shared" si="15"/>
        <v>35</v>
      </c>
      <c r="H39" s="264">
        <f t="shared" si="15"/>
        <v>35</v>
      </c>
      <c r="I39" s="264">
        <f t="shared" si="15"/>
        <v>35</v>
      </c>
    </row>
    <row r="40" spans="1:9" ht="63.75">
      <c r="A40" s="31">
        <v>31</v>
      </c>
      <c r="B40" s="13" t="s">
        <v>211</v>
      </c>
      <c r="C40" s="18">
        <v>807</v>
      </c>
      <c r="D40" s="25" t="s">
        <v>203</v>
      </c>
      <c r="E40" s="145"/>
      <c r="F40" s="14"/>
      <c r="G40" s="264">
        <f>G41</f>
        <v>70.620999999999995</v>
      </c>
      <c r="H40" s="264">
        <f t="shared" ref="H40:I41" si="16">H41</f>
        <v>20</v>
      </c>
      <c r="I40" s="264">
        <f t="shared" si="16"/>
        <v>20</v>
      </c>
    </row>
    <row r="41" spans="1:9" ht="25.5">
      <c r="A41" s="31">
        <v>32</v>
      </c>
      <c r="B41" s="16" t="s">
        <v>153</v>
      </c>
      <c r="C41" s="18">
        <v>807</v>
      </c>
      <c r="D41" s="25" t="s">
        <v>203</v>
      </c>
      <c r="E41" s="145" t="s">
        <v>60</v>
      </c>
      <c r="F41" s="14"/>
      <c r="G41" s="264">
        <f>G42</f>
        <v>70.620999999999995</v>
      </c>
      <c r="H41" s="264">
        <f t="shared" si="16"/>
        <v>20</v>
      </c>
      <c r="I41" s="264">
        <f t="shared" si="16"/>
        <v>20</v>
      </c>
    </row>
    <row r="42" spans="1:9" ht="29.25" customHeight="1">
      <c r="A42" s="31">
        <v>33</v>
      </c>
      <c r="B42" s="16" t="s">
        <v>152</v>
      </c>
      <c r="C42" s="18">
        <v>807</v>
      </c>
      <c r="D42" s="25" t="s">
        <v>203</v>
      </c>
      <c r="E42" s="145" t="s">
        <v>53</v>
      </c>
      <c r="F42" s="14"/>
      <c r="G42" s="264">
        <v>70.620999999999995</v>
      </c>
      <c r="H42" s="264">
        <v>20</v>
      </c>
      <c r="I42" s="264">
        <v>20</v>
      </c>
    </row>
    <row r="43" spans="1:9" s="29" customFormat="1">
      <c r="A43" s="31">
        <v>34</v>
      </c>
      <c r="B43" s="16" t="s">
        <v>49</v>
      </c>
      <c r="C43" s="18">
        <v>807</v>
      </c>
      <c r="D43" s="25" t="s">
        <v>203</v>
      </c>
      <c r="E43" s="145" t="s">
        <v>53</v>
      </c>
      <c r="F43" s="14" t="s">
        <v>135</v>
      </c>
      <c r="G43" s="264">
        <f t="shared" ref="G43:I43" si="17">G42</f>
        <v>70.620999999999995</v>
      </c>
      <c r="H43" s="264">
        <f t="shared" si="17"/>
        <v>20</v>
      </c>
      <c r="I43" s="264">
        <f t="shared" si="17"/>
        <v>20</v>
      </c>
    </row>
    <row r="44" spans="1:9" s="29" customFormat="1">
      <c r="A44" s="31">
        <v>35</v>
      </c>
      <c r="B44" s="16" t="s">
        <v>51</v>
      </c>
      <c r="C44" s="18">
        <v>807</v>
      </c>
      <c r="D44" s="25" t="s">
        <v>203</v>
      </c>
      <c r="E44" s="145" t="s">
        <v>53</v>
      </c>
      <c r="F44" s="14" t="s">
        <v>136</v>
      </c>
      <c r="G44" s="264">
        <f t="shared" ref="G44:I44" si="18">G43</f>
        <v>70.620999999999995</v>
      </c>
      <c r="H44" s="264">
        <f t="shared" si="18"/>
        <v>20</v>
      </c>
      <c r="I44" s="264">
        <f t="shared" si="18"/>
        <v>20</v>
      </c>
    </row>
    <row r="45" spans="1:9" ht="38.25">
      <c r="A45" s="31">
        <v>36</v>
      </c>
      <c r="B45" s="207" t="s">
        <v>454</v>
      </c>
      <c r="C45" s="18">
        <v>807</v>
      </c>
      <c r="D45" s="189" t="s">
        <v>453</v>
      </c>
      <c r="E45" s="145"/>
      <c r="F45" s="14"/>
      <c r="G45" s="263">
        <f>G46</f>
        <v>7</v>
      </c>
      <c r="H45" s="263">
        <f t="shared" ref="H45:I45" si="19">H46</f>
        <v>7</v>
      </c>
      <c r="I45" s="263">
        <f t="shared" si="19"/>
        <v>7</v>
      </c>
    </row>
    <row r="46" spans="1:9" ht="81" customHeight="1">
      <c r="A46" s="31">
        <v>37</v>
      </c>
      <c r="B46" s="28" t="s">
        <v>452</v>
      </c>
      <c r="C46" s="18">
        <v>807</v>
      </c>
      <c r="D46" s="189" t="s">
        <v>462</v>
      </c>
      <c r="E46" s="145"/>
      <c r="F46" s="14"/>
      <c r="G46" s="241">
        <v>7</v>
      </c>
      <c r="H46" s="241">
        <v>7</v>
      </c>
      <c r="I46" s="241">
        <v>7</v>
      </c>
    </row>
    <row r="47" spans="1:9" ht="25.5">
      <c r="A47" s="31">
        <v>38</v>
      </c>
      <c r="B47" s="16" t="s">
        <v>153</v>
      </c>
      <c r="C47" s="18">
        <v>807</v>
      </c>
      <c r="D47" s="25" t="s">
        <v>463</v>
      </c>
      <c r="E47" s="145" t="s">
        <v>60</v>
      </c>
      <c r="F47" s="14"/>
      <c r="G47" s="264">
        <f>G46</f>
        <v>7</v>
      </c>
      <c r="H47" s="264">
        <f t="shared" ref="H47:I47" si="20">H46</f>
        <v>7</v>
      </c>
      <c r="I47" s="264">
        <f t="shared" si="20"/>
        <v>7</v>
      </c>
    </row>
    <row r="48" spans="1:9" ht="25.5">
      <c r="A48" s="31">
        <v>39</v>
      </c>
      <c r="B48" s="16" t="s">
        <v>152</v>
      </c>
      <c r="C48" s="18">
        <v>807</v>
      </c>
      <c r="D48" s="25" t="s">
        <v>463</v>
      </c>
      <c r="E48" s="145" t="s">
        <v>53</v>
      </c>
      <c r="F48" s="14"/>
      <c r="G48" s="264">
        <f>G47</f>
        <v>7</v>
      </c>
      <c r="H48" s="264">
        <f t="shared" ref="H48:I48" si="21">H47</f>
        <v>7</v>
      </c>
      <c r="I48" s="264">
        <f t="shared" si="21"/>
        <v>7</v>
      </c>
    </row>
    <row r="49" spans="1:9">
      <c r="A49" s="31">
        <v>40</v>
      </c>
      <c r="B49" s="13" t="s">
        <v>455</v>
      </c>
      <c r="C49" s="18">
        <v>807</v>
      </c>
      <c r="D49" s="25" t="s">
        <v>463</v>
      </c>
      <c r="E49" s="145" t="s">
        <v>53</v>
      </c>
      <c r="F49" s="14" t="s">
        <v>132</v>
      </c>
      <c r="G49" s="264">
        <f t="shared" ref="G49:I49" si="22">G48</f>
        <v>7</v>
      </c>
      <c r="H49" s="264">
        <f t="shared" si="22"/>
        <v>7</v>
      </c>
      <c r="I49" s="264">
        <f t="shared" si="22"/>
        <v>7</v>
      </c>
    </row>
    <row r="50" spans="1:9">
      <c r="A50" s="31">
        <v>41</v>
      </c>
      <c r="B50" s="13" t="s">
        <v>50</v>
      </c>
      <c r="C50" s="18">
        <v>807</v>
      </c>
      <c r="D50" s="25" t="s">
        <v>463</v>
      </c>
      <c r="E50" s="145" t="s">
        <v>53</v>
      </c>
      <c r="F50" s="14" t="s">
        <v>131</v>
      </c>
      <c r="G50" s="264">
        <f>G49</f>
        <v>7</v>
      </c>
      <c r="H50" s="264">
        <f t="shared" ref="H50:I50" si="23">H49</f>
        <v>7</v>
      </c>
      <c r="I50" s="264">
        <f t="shared" si="23"/>
        <v>7</v>
      </c>
    </row>
    <row r="51" spans="1:9" ht="14.25">
      <c r="A51" s="31">
        <v>42</v>
      </c>
      <c r="B51" s="174" t="s">
        <v>58</v>
      </c>
      <c r="C51" s="18">
        <v>807</v>
      </c>
      <c r="D51" s="188" t="s">
        <v>182</v>
      </c>
      <c r="E51" s="146"/>
      <c r="F51" s="26"/>
      <c r="G51" s="306">
        <f>G52+G114+G128+G135+G140+G151+K15+G82+G89+G96+G102+G109+G143</f>
        <v>9000.8919999999998</v>
      </c>
      <c r="H51" s="306">
        <f t="shared" ref="H51:I51" si="24">H52+H114+H128+H135+H140+H151+L15+H82+H89+H96+H102+H109+H143</f>
        <v>8856.3990000000013</v>
      </c>
      <c r="I51" s="306">
        <f t="shared" si="24"/>
        <v>8477.0890000000018</v>
      </c>
    </row>
    <row r="52" spans="1:9">
      <c r="A52" s="31">
        <v>43</v>
      </c>
      <c r="B52" s="18" t="s">
        <v>63</v>
      </c>
      <c r="C52" s="18">
        <v>807</v>
      </c>
      <c r="D52" s="188" t="s">
        <v>183</v>
      </c>
      <c r="E52" s="146"/>
      <c r="F52" s="26"/>
      <c r="G52" s="307">
        <f>G53+G58+G71+G76</f>
        <v>6619.4470000000001</v>
      </c>
      <c r="H52" s="307">
        <f t="shared" ref="H52:I52" si="25">H53+H58+H71+H76</f>
        <v>6491.0910000000003</v>
      </c>
      <c r="I52" s="307">
        <f t="shared" si="25"/>
        <v>6225.6230000000005</v>
      </c>
    </row>
    <row r="53" spans="1:9" ht="33" customHeight="1">
      <c r="A53" s="31">
        <v>44</v>
      </c>
      <c r="B53" s="18" t="s">
        <v>207</v>
      </c>
      <c r="C53" s="18">
        <v>807</v>
      </c>
      <c r="D53" s="188" t="s">
        <v>206</v>
      </c>
      <c r="E53" s="146"/>
      <c r="F53" s="26"/>
      <c r="G53" s="306">
        <f>G54</f>
        <v>957.07899999999995</v>
      </c>
      <c r="H53" s="306">
        <f t="shared" ref="H53:I54" si="26">H54</f>
        <v>967.36699999999996</v>
      </c>
      <c r="I53" s="306">
        <f t="shared" si="26"/>
        <v>998.23199999999997</v>
      </c>
    </row>
    <row r="54" spans="1:9" ht="51">
      <c r="A54" s="31">
        <v>45</v>
      </c>
      <c r="B54" s="18" t="s">
        <v>65</v>
      </c>
      <c r="C54" s="18">
        <v>807</v>
      </c>
      <c r="D54" s="188" t="s">
        <v>206</v>
      </c>
      <c r="E54" s="147" t="s">
        <v>59</v>
      </c>
      <c r="F54" s="26"/>
      <c r="G54" s="307">
        <f>G55</f>
        <v>957.07899999999995</v>
      </c>
      <c r="H54" s="307">
        <f t="shared" si="26"/>
        <v>967.36699999999996</v>
      </c>
      <c r="I54" s="307">
        <f t="shared" si="26"/>
        <v>998.23199999999997</v>
      </c>
    </row>
    <row r="55" spans="1:9" ht="25.5">
      <c r="A55" s="31">
        <v>46</v>
      </c>
      <c r="B55" s="18" t="s">
        <v>64</v>
      </c>
      <c r="C55" s="18">
        <v>807</v>
      </c>
      <c r="D55" s="188" t="s">
        <v>206</v>
      </c>
      <c r="E55" s="146" t="s">
        <v>56</v>
      </c>
      <c r="F55" s="26"/>
      <c r="G55" s="307">
        <v>957.07899999999995</v>
      </c>
      <c r="H55" s="423">
        <v>967.36699999999996</v>
      </c>
      <c r="I55" s="423">
        <v>998.23199999999997</v>
      </c>
    </row>
    <row r="56" spans="1:9">
      <c r="A56" s="31">
        <v>47</v>
      </c>
      <c r="B56" s="18" t="s">
        <v>46</v>
      </c>
      <c r="C56" s="18">
        <v>807</v>
      </c>
      <c r="D56" s="188" t="s">
        <v>206</v>
      </c>
      <c r="E56" s="146" t="s">
        <v>56</v>
      </c>
      <c r="F56" s="26" t="s">
        <v>137</v>
      </c>
      <c r="G56" s="265">
        <f>G55</f>
        <v>957.07899999999995</v>
      </c>
      <c r="H56" s="265">
        <f>H55</f>
        <v>967.36699999999996</v>
      </c>
      <c r="I56" s="265">
        <f>I55</f>
        <v>998.23199999999997</v>
      </c>
    </row>
    <row r="57" spans="1:9" ht="25.5">
      <c r="A57" s="31">
        <v>48</v>
      </c>
      <c r="B57" s="18" t="s">
        <v>28</v>
      </c>
      <c r="C57" s="18">
        <v>807</v>
      </c>
      <c r="D57" s="188" t="s">
        <v>206</v>
      </c>
      <c r="E57" s="146" t="s">
        <v>56</v>
      </c>
      <c r="F57" s="26" t="s">
        <v>139</v>
      </c>
      <c r="G57" s="307">
        <f>G55</f>
        <v>957.07899999999995</v>
      </c>
      <c r="H57" s="307">
        <f>H55</f>
        <v>967.36699999999996</v>
      </c>
      <c r="I57" s="307">
        <f>I55</f>
        <v>998.23199999999997</v>
      </c>
    </row>
    <row r="58" spans="1:9" ht="38.25">
      <c r="A58" s="31">
        <v>49</v>
      </c>
      <c r="B58" s="16" t="s">
        <v>370</v>
      </c>
      <c r="C58" s="18">
        <v>807</v>
      </c>
      <c r="D58" s="25" t="s">
        <v>188</v>
      </c>
      <c r="E58" s="145"/>
      <c r="F58" s="14"/>
      <c r="G58" s="263">
        <f>G59+G63+G67</f>
        <v>4817.1019999999999</v>
      </c>
      <c r="H58" s="263">
        <f t="shared" ref="H58:I58" si="27">H59+H63+H67</f>
        <v>4740.2849999999999</v>
      </c>
      <c r="I58" s="263">
        <f t="shared" si="27"/>
        <v>4443.9520000000002</v>
      </c>
    </row>
    <row r="59" spans="1:9" ht="51">
      <c r="A59" s="31">
        <v>50</v>
      </c>
      <c r="B59" s="16" t="s">
        <v>248</v>
      </c>
      <c r="C59" s="18">
        <v>807</v>
      </c>
      <c r="D59" s="25" t="s">
        <v>188</v>
      </c>
      <c r="E59" s="145" t="s">
        <v>59</v>
      </c>
      <c r="F59" s="14"/>
      <c r="G59" s="264">
        <f>G60</f>
        <v>2736.4569999999999</v>
      </c>
      <c r="H59" s="264">
        <f t="shared" ref="H59:I59" si="28">H60</f>
        <v>2518.0540000000001</v>
      </c>
      <c r="I59" s="264">
        <f t="shared" si="28"/>
        <v>2518.0540000000001</v>
      </c>
    </row>
    <row r="60" spans="1:9" ht="25.5">
      <c r="A60" s="31">
        <v>51</v>
      </c>
      <c r="B60" s="16" t="s">
        <v>220</v>
      </c>
      <c r="C60" s="18">
        <v>807</v>
      </c>
      <c r="D60" s="25" t="s">
        <v>188</v>
      </c>
      <c r="E60" s="145" t="s">
        <v>56</v>
      </c>
      <c r="F60" s="14"/>
      <c r="G60" s="264">
        <v>2736.4569999999999</v>
      </c>
      <c r="H60" s="264">
        <v>2518.0540000000001</v>
      </c>
      <c r="I60" s="264">
        <v>2518.0540000000001</v>
      </c>
    </row>
    <row r="61" spans="1:9">
      <c r="A61" s="31">
        <v>52</v>
      </c>
      <c r="B61" s="18" t="s">
        <v>46</v>
      </c>
      <c r="C61" s="18">
        <v>807</v>
      </c>
      <c r="D61" s="25" t="s">
        <v>188</v>
      </c>
      <c r="E61" s="146" t="s">
        <v>56</v>
      </c>
      <c r="F61" s="26" t="s">
        <v>137</v>
      </c>
      <c r="G61" s="265">
        <f>G62</f>
        <v>2736.4569999999999</v>
      </c>
      <c r="H61" s="265">
        <f>H60</f>
        <v>2518.0540000000001</v>
      </c>
      <c r="I61" s="265">
        <f>I60</f>
        <v>2518.0540000000001</v>
      </c>
    </row>
    <row r="62" spans="1:9" ht="38.25">
      <c r="A62" s="31">
        <v>53</v>
      </c>
      <c r="B62" s="18" t="s">
        <v>249</v>
      </c>
      <c r="C62" s="18">
        <v>807</v>
      </c>
      <c r="D62" s="25" t="s">
        <v>188</v>
      </c>
      <c r="E62" s="146" t="s">
        <v>56</v>
      </c>
      <c r="F62" s="26" t="s">
        <v>138</v>
      </c>
      <c r="G62" s="264">
        <f>G60</f>
        <v>2736.4569999999999</v>
      </c>
      <c r="H62" s="264">
        <f t="shared" ref="H62:I62" si="29">H60</f>
        <v>2518.0540000000001</v>
      </c>
      <c r="I62" s="264">
        <f t="shared" si="29"/>
        <v>2518.0540000000001</v>
      </c>
    </row>
    <row r="63" spans="1:9" ht="25.5">
      <c r="A63" s="31">
        <v>54</v>
      </c>
      <c r="B63" s="16" t="s">
        <v>153</v>
      </c>
      <c r="C63" s="18">
        <v>807</v>
      </c>
      <c r="D63" s="25" t="s">
        <v>188</v>
      </c>
      <c r="E63" s="145" t="s">
        <v>60</v>
      </c>
      <c r="F63" s="14"/>
      <c r="G63" s="264">
        <f>G64</f>
        <v>2068.1439999999998</v>
      </c>
      <c r="H63" s="264">
        <f>H64</f>
        <v>2216.7310000000002</v>
      </c>
      <c r="I63" s="264">
        <f>I64</f>
        <v>1920.3979999999999</v>
      </c>
    </row>
    <row r="64" spans="1:9" ht="25.5">
      <c r="A64" s="31">
        <v>55</v>
      </c>
      <c r="B64" s="16" t="s">
        <v>2</v>
      </c>
      <c r="C64" s="18">
        <v>807</v>
      </c>
      <c r="D64" s="25" t="s">
        <v>188</v>
      </c>
      <c r="E64" s="145" t="s">
        <v>53</v>
      </c>
      <c r="F64" s="14"/>
      <c r="G64" s="264">
        <v>2068.1439999999998</v>
      </c>
      <c r="H64" s="264">
        <v>2216.7310000000002</v>
      </c>
      <c r="I64" s="264">
        <v>1920.3979999999999</v>
      </c>
    </row>
    <row r="65" spans="1:9">
      <c r="A65" s="31">
        <v>56</v>
      </c>
      <c r="B65" s="18" t="s">
        <v>46</v>
      </c>
      <c r="C65" s="18">
        <v>807</v>
      </c>
      <c r="D65" s="25" t="s">
        <v>188</v>
      </c>
      <c r="E65" s="145" t="s">
        <v>53</v>
      </c>
      <c r="F65" s="14" t="s">
        <v>137</v>
      </c>
      <c r="G65" s="264">
        <f>G64</f>
        <v>2068.1439999999998</v>
      </c>
      <c r="H65" s="264">
        <f t="shared" ref="H65:I65" si="30">H64</f>
        <v>2216.7310000000002</v>
      </c>
      <c r="I65" s="264">
        <f t="shared" si="30"/>
        <v>1920.3979999999999</v>
      </c>
    </row>
    <row r="66" spans="1:9" ht="38.25">
      <c r="A66" s="31">
        <v>57</v>
      </c>
      <c r="B66" s="18" t="s">
        <v>249</v>
      </c>
      <c r="C66" s="18">
        <v>807</v>
      </c>
      <c r="D66" s="25" t="s">
        <v>188</v>
      </c>
      <c r="E66" s="145" t="s">
        <v>53</v>
      </c>
      <c r="F66" s="14" t="s">
        <v>138</v>
      </c>
      <c r="G66" s="264">
        <f>G65</f>
        <v>2068.1439999999998</v>
      </c>
      <c r="H66" s="264">
        <f>H65</f>
        <v>2216.7310000000002</v>
      </c>
      <c r="I66" s="264">
        <f>I65</f>
        <v>1920.3979999999999</v>
      </c>
    </row>
    <row r="67" spans="1:9">
      <c r="A67" s="31">
        <v>58</v>
      </c>
      <c r="B67" s="16" t="s">
        <v>66</v>
      </c>
      <c r="C67" s="18">
        <v>807</v>
      </c>
      <c r="D67" s="25" t="s">
        <v>188</v>
      </c>
      <c r="E67" s="145" t="s">
        <v>67</v>
      </c>
      <c r="F67" s="14"/>
      <c r="G67" s="264">
        <f>G68</f>
        <v>12.500999999999999</v>
      </c>
      <c r="H67" s="264">
        <f t="shared" ref="H67:I67" si="31">H68</f>
        <v>5.5</v>
      </c>
      <c r="I67" s="264">
        <f t="shared" si="31"/>
        <v>5.5</v>
      </c>
    </row>
    <row r="68" spans="1:9">
      <c r="A68" s="31">
        <v>59</v>
      </c>
      <c r="B68" s="16" t="s">
        <v>68</v>
      </c>
      <c r="C68" s="18">
        <v>807</v>
      </c>
      <c r="D68" s="25" t="s">
        <v>188</v>
      </c>
      <c r="E68" s="145" t="s">
        <v>57</v>
      </c>
      <c r="F68" s="14"/>
      <c r="G68" s="264">
        <v>12.500999999999999</v>
      </c>
      <c r="H68" s="264">
        <v>5.5</v>
      </c>
      <c r="I68" s="264">
        <v>5.5</v>
      </c>
    </row>
    <row r="69" spans="1:9">
      <c r="A69" s="31">
        <v>60</v>
      </c>
      <c r="B69" s="18" t="s">
        <v>46</v>
      </c>
      <c r="C69" s="18">
        <v>807</v>
      </c>
      <c r="D69" s="25" t="s">
        <v>188</v>
      </c>
      <c r="E69" s="145" t="s">
        <v>57</v>
      </c>
      <c r="F69" s="14" t="s">
        <v>137</v>
      </c>
      <c r="G69" s="264">
        <f t="shared" ref="G69:I70" si="32">G68</f>
        <v>12.500999999999999</v>
      </c>
      <c r="H69" s="264">
        <f t="shared" si="32"/>
        <v>5.5</v>
      </c>
      <c r="I69" s="264">
        <f t="shared" si="32"/>
        <v>5.5</v>
      </c>
    </row>
    <row r="70" spans="1:9" ht="38.25">
      <c r="A70" s="31">
        <v>61</v>
      </c>
      <c r="B70" s="18" t="s">
        <v>249</v>
      </c>
      <c r="C70" s="18">
        <v>807</v>
      </c>
      <c r="D70" s="25" t="s">
        <v>188</v>
      </c>
      <c r="E70" s="145" t="s">
        <v>57</v>
      </c>
      <c r="F70" s="14" t="s">
        <v>138</v>
      </c>
      <c r="G70" s="264">
        <f t="shared" si="32"/>
        <v>12.500999999999999</v>
      </c>
      <c r="H70" s="264">
        <f t="shared" si="32"/>
        <v>5.5</v>
      </c>
      <c r="I70" s="264">
        <f t="shared" si="32"/>
        <v>5.5</v>
      </c>
    </row>
    <row r="71" spans="1:9" ht="51">
      <c r="A71" s="31">
        <v>62</v>
      </c>
      <c r="B71" s="16" t="s">
        <v>375</v>
      </c>
      <c r="C71" s="18">
        <v>807</v>
      </c>
      <c r="D71" s="25" t="s">
        <v>376</v>
      </c>
      <c r="E71" s="145"/>
      <c r="F71" s="14"/>
      <c r="G71" s="263">
        <f>G73</f>
        <v>61.826999999999998</v>
      </c>
      <c r="H71" s="263">
        <f t="shared" ref="H71:I71" si="33">H73</f>
        <v>0</v>
      </c>
      <c r="I71" s="263">
        <f t="shared" si="33"/>
        <v>0</v>
      </c>
    </row>
    <row r="72" spans="1:9" ht="51">
      <c r="A72" s="31">
        <v>63</v>
      </c>
      <c r="B72" s="16" t="s">
        <v>65</v>
      </c>
      <c r="C72" s="18">
        <v>807</v>
      </c>
      <c r="D72" s="25" t="s">
        <v>376</v>
      </c>
      <c r="E72" s="145" t="s">
        <v>59</v>
      </c>
      <c r="F72" s="14"/>
      <c r="G72" s="264">
        <f>G73</f>
        <v>61.826999999999998</v>
      </c>
      <c r="H72" s="264">
        <f t="shared" ref="H72:I74" si="34">H73</f>
        <v>0</v>
      </c>
      <c r="I72" s="264">
        <f t="shared" si="34"/>
        <v>0</v>
      </c>
    </row>
    <row r="73" spans="1:9" ht="25.5">
      <c r="A73" s="31">
        <v>64</v>
      </c>
      <c r="B73" s="16" t="s">
        <v>220</v>
      </c>
      <c r="C73" s="18">
        <v>807</v>
      </c>
      <c r="D73" s="25" t="s">
        <v>376</v>
      </c>
      <c r="E73" s="145" t="s">
        <v>56</v>
      </c>
      <c r="F73" s="14"/>
      <c r="G73" s="309">
        <f>G74</f>
        <v>61.826999999999998</v>
      </c>
      <c r="H73" s="309">
        <f t="shared" si="34"/>
        <v>0</v>
      </c>
      <c r="I73" s="309">
        <f t="shared" si="34"/>
        <v>0</v>
      </c>
    </row>
    <row r="74" spans="1:9">
      <c r="A74" s="31">
        <v>65</v>
      </c>
      <c r="B74" s="18" t="s">
        <v>46</v>
      </c>
      <c r="C74" s="18">
        <v>807</v>
      </c>
      <c r="D74" s="25" t="s">
        <v>376</v>
      </c>
      <c r="E74" s="146" t="s">
        <v>56</v>
      </c>
      <c r="F74" s="26" t="s">
        <v>137</v>
      </c>
      <c r="G74" s="265">
        <f>G75</f>
        <v>61.826999999999998</v>
      </c>
      <c r="H74" s="265">
        <f t="shared" si="34"/>
        <v>0</v>
      </c>
      <c r="I74" s="265">
        <f t="shared" si="34"/>
        <v>0</v>
      </c>
    </row>
    <row r="75" spans="1:9" ht="38.25">
      <c r="A75" s="31">
        <v>66</v>
      </c>
      <c r="B75" s="18" t="s">
        <v>29</v>
      </c>
      <c r="C75" s="18">
        <v>807</v>
      </c>
      <c r="D75" s="25" t="s">
        <v>376</v>
      </c>
      <c r="E75" s="146" t="s">
        <v>56</v>
      </c>
      <c r="F75" s="26" t="s">
        <v>138</v>
      </c>
      <c r="G75" s="309">
        <v>61.826999999999998</v>
      </c>
      <c r="H75" s="309">
        <v>0</v>
      </c>
      <c r="I75" s="309">
        <v>0</v>
      </c>
    </row>
    <row r="76" spans="1:9" ht="33" customHeight="1">
      <c r="A76" s="31">
        <v>67</v>
      </c>
      <c r="B76" s="279" t="s">
        <v>285</v>
      </c>
      <c r="C76" s="18">
        <v>807</v>
      </c>
      <c r="D76" s="25" t="s">
        <v>293</v>
      </c>
      <c r="E76" s="145"/>
      <c r="F76" s="14"/>
      <c r="G76" s="263">
        <f>G77</f>
        <v>783.43899999999996</v>
      </c>
      <c r="H76" s="263">
        <f t="shared" ref="H76:I76" si="35">H77</f>
        <v>783.43899999999996</v>
      </c>
      <c r="I76" s="263">
        <f t="shared" si="35"/>
        <v>783.43899999999996</v>
      </c>
    </row>
    <row r="77" spans="1:9" ht="51">
      <c r="A77" s="31">
        <v>68</v>
      </c>
      <c r="B77" s="280" t="s">
        <v>286</v>
      </c>
      <c r="C77" s="18">
        <v>807</v>
      </c>
      <c r="D77" s="25" t="s">
        <v>293</v>
      </c>
      <c r="E77" s="145" t="s">
        <v>59</v>
      </c>
      <c r="F77" s="14"/>
      <c r="G77" s="264">
        <f>G78</f>
        <v>783.43899999999996</v>
      </c>
      <c r="H77" s="264">
        <f t="shared" ref="H77:I77" si="36">H78</f>
        <v>783.43899999999996</v>
      </c>
      <c r="I77" s="264">
        <f t="shared" si="36"/>
        <v>783.43899999999996</v>
      </c>
    </row>
    <row r="78" spans="1:9" ht="25.5">
      <c r="A78" s="31">
        <v>69</v>
      </c>
      <c r="B78" s="16" t="s">
        <v>64</v>
      </c>
      <c r="C78" s="18">
        <v>807</v>
      </c>
      <c r="D78" s="25" t="s">
        <v>293</v>
      </c>
      <c r="E78" s="145" t="s">
        <v>56</v>
      </c>
      <c r="F78" s="14"/>
      <c r="G78" s="264">
        <v>783.43899999999996</v>
      </c>
      <c r="H78" s="264">
        <v>783.43899999999996</v>
      </c>
      <c r="I78" s="264">
        <v>783.43899999999996</v>
      </c>
    </row>
    <row r="79" spans="1:9">
      <c r="A79" s="31">
        <v>70</v>
      </c>
      <c r="B79" s="18" t="s">
        <v>46</v>
      </c>
      <c r="C79" s="18">
        <v>807</v>
      </c>
      <c r="D79" s="25" t="s">
        <v>293</v>
      </c>
      <c r="E79" s="146" t="s">
        <v>56</v>
      </c>
      <c r="F79" s="26" t="s">
        <v>137</v>
      </c>
      <c r="G79" s="265">
        <f>G80</f>
        <v>783.43899999999996</v>
      </c>
      <c r="H79" s="265">
        <f>H78</f>
        <v>783.43899999999996</v>
      </c>
      <c r="I79" s="265">
        <f>I78</f>
        <v>783.43899999999996</v>
      </c>
    </row>
    <row r="80" spans="1:9">
      <c r="A80" s="31">
        <v>71</v>
      </c>
      <c r="B80" s="279" t="s">
        <v>69</v>
      </c>
      <c r="C80" s="18">
        <v>807</v>
      </c>
      <c r="D80" s="25" t="s">
        <v>293</v>
      </c>
      <c r="E80" s="146" t="s">
        <v>56</v>
      </c>
      <c r="F80" s="26" t="s">
        <v>142</v>
      </c>
      <c r="G80" s="264">
        <f>G78</f>
        <v>783.43899999999996</v>
      </c>
      <c r="H80" s="264">
        <f t="shared" ref="H80:I80" si="37">H78</f>
        <v>783.43899999999996</v>
      </c>
      <c r="I80" s="264">
        <f t="shared" si="37"/>
        <v>783.43899999999996</v>
      </c>
    </row>
    <row r="81" spans="1:9" ht="34.5" customHeight="1">
      <c r="A81" s="31">
        <v>72</v>
      </c>
      <c r="B81" s="17" t="s">
        <v>30</v>
      </c>
      <c r="C81" s="18">
        <v>807</v>
      </c>
      <c r="D81" s="189" t="s">
        <v>189</v>
      </c>
      <c r="E81" s="145"/>
      <c r="F81" s="14"/>
      <c r="G81" s="264">
        <f>G82</f>
        <v>40</v>
      </c>
      <c r="H81" s="264">
        <f t="shared" ref="H81:I84" si="38">H82</f>
        <v>40</v>
      </c>
      <c r="I81" s="264">
        <f t="shared" si="38"/>
        <v>40</v>
      </c>
    </row>
    <row r="82" spans="1:9">
      <c r="A82" s="31">
        <v>73</v>
      </c>
      <c r="B82" s="16" t="s">
        <v>228</v>
      </c>
      <c r="C82" s="18">
        <v>807</v>
      </c>
      <c r="D82" s="189" t="s">
        <v>189</v>
      </c>
      <c r="E82" s="144"/>
      <c r="F82" s="11"/>
      <c r="G82" s="264">
        <f>G83</f>
        <v>40</v>
      </c>
      <c r="H82" s="264">
        <f t="shared" si="38"/>
        <v>40</v>
      </c>
      <c r="I82" s="264">
        <f t="shared" si="38"/>
        <v>40</v>
      </c>
    </row>
    <row r="83" spans="1:9" s="29" customFormat="1" ht="57" customHeight="1">
      <c r="A83" s="31">
        <v>74</v>
      </c>
      <c r="B83" s="17" t="s">
        <v>213</v>
      </c>
      <c r="C83" s="18">
        <v>807</v>
      </c>
      <c r="D83" s="189" t="s">
        <v>208</v>
      </c>
      <c r="E83" s="144"/>
      <c r="F83" s="11"/>
      <c r="G83" s="264">
        <f>G84</f>
        <v>40</v>
      </c>
      <c r="H83" s="264">
        <f t="shared" si="38"/>
        <v>40</v>
      </c>
      <c r="I83" s="264">
        <f t="shared" si="38"/>
        <v>40</v>
      </c>
    </row>
    <row r="84" spans="1:9">
      <c r="A84" s="31">
        <v>75</v>
      </c>
      <c r="B84" s="17" t="s">
        <v>47</v>
      </c>
      <c r="C84" s="18">
        <v>807</v>
      </c>
      <c r="D84" s="189" t="s">
        <v>208</v>
      </c>
      <c r="E84" s="144" t="s">
        <v>70</v>
      </c>
      <c r="F84" s="11"/>
      <c r="G84" s="264">
        <f>G85</f>
        <v>40</v>
      </c>
      <c r="H84" s="264">
        <f t="shared" si="38"/>
        <v>40</v>
      </c>
      <c r="I84" s="264">
        <f t="shared" si="38"/>
        <v>40</v>
      </c>
    </row>
    <row r="85" spans="1:9">
      <c r="A85" s="31">
        <v>76</v>
      </c>
      <c r="B85" s="17" t="s">
        <v>52</v>
      </c>
      <c r="C85" s="18">
        <v>807</v>
      </c>
      <c r="D85" s="189" t="s">
        <v>208</v>
      </c>
      <c r="E85" s="144" t="s">
        <v>54</v>
      </c>
      <c r="F85" s="11"/>
      <c r="G85" s="424">
        <f>40</f>
        <v>40</v>
      </c>
      <c r="H85" s="424">
        <f>40</f>
        <v>40</v>
      </c>
      <c r="I85" s="424">
        <f>40</f>
        <v>40</v>
      </c>
    </row>
    <row r="86" spans="1:9">
      <c r="A86" s="31">
        <v>77</v>
      </c>
      <c r="B86" s="18" t="s">
        <v>46</v>
      </c>
      <c r="C86" s="18">
        <v>807</v>
      </c>
      <c r="D86" s="189" t="s">
        <v>208</v>
      </c>
      <c r="E86" s="144" t="s">
        <v>54</v>
      </c>
      <c r="F86" s="11" t="s">
        <v>137</v>
      </c>
      <c r="G86" s="264">
        <f t="shared" ref="G86:I86" si="39">G85</f>
        <v>40</v>
      </c>
      <c r="H86" s="264">
        <f t="shared" si="39"/>
        <v>40</v>
      </c>
      <c r="I86" s="264">
        <f t="shared" si="39"/>
        <v>40</v>
      </c>
    </row>
    <row r="87" spans="1:9" ht="38.25">
      <c r="A87" s="31">
        <v>78</v>
      </c>
      <c r="B87" s="18" t="s">
        <v>30</v>
      </c>
      <c r="C87" s="18">
        <v>807</v>
      </c>
      <c r="D87" s="189" t="s">
        <v>208</v>
      </c>
      <c r="E87" s="144" t="s">
        <v>54</v>
      </c>
      <c r="F87" s="11" t="s">
        <v>140</v>
      </c>
      <c r="G87" s="264">
        <f>G86</f>
        <v>40</v>
      </c>
      <c r="H87" s="264">
        <f t="shared" ref="H87:J87" si="40">H86</f>
        <v>40</v>
      </c>
      <c r="I87" s="264">
        <f t="shared" si="40"/>
        <v>40</v>
      </c>
    </row>
    <row r="88" spans="1:9" ht="34.5" customHeight="1">
      <c r="A88" s="31">
        <v>79</v>
      </c>
      <c r="B88" s="17" t="s">
        <v>30</v>
      </c>
      <c r="C88" s="18">
        <v>807</v>
      </c>
      <c r="D88" s="189" t="s">
        <v>291</v>
      </c>
      <c r="E88" s="145"/>
      <c r="F88" s="14"/>
      <c r="G88" s="264">
        <f>G89</f>
        <v>18.466000000000001</v>
      </c>
      <c r="H88" s="264">
        <f t="shared" ref="H88:I91" si="41">H89</f>
        <v>18.466000000000001</v>
      </c>
      <c r="I88" s="264">
        <f t="shared" si="41"/>
        <v>18.466000000000001</v>
      </c>
    </row>
    <row r="89" spans="1:9">
      <c r="A89" s="31">
        <v>80</v>
      </c>
      <c r="B89" s="16" t="s">
        <v>228</v>
      </c>
      <c r="C89" s="18">
        <v>807</v>
      </c>
      <c r="D89" s="189" t="s">
        <v>291</v>
      </c>
      <c r="E89" s="144"/>
      <c r="F89" s="11"/>
      <c r="G89" s="264">
        <f>G90</f>
        <v>18.466000000000001</v>
      </c>
      <c r="H89" s="264">
        <f t="shared" si="41"/>
        <v>18.466000000000001</v>
      </c>
      <c r="I89" s="264">
        <f t="shared" si="41"/>
        <v>18.466000000000001</v>
      </c>
    </row>
    <row r="90" spans="1:9" s="29" customFormat="1" ht="57" customHeight="1">
      <c r="A90" s="31">
        <v>81</v>
      </c>
      <c r="B90" s="17" t="s">
        <v>429</v>
      </c>
      <c r="C90" s="18">
        <v>807</v>
      </c>
      <c r="D90" s="189" t="s">
        <v>459</v>
      </c>
      <c r="E90" s="144"/>
      <c r="F90" s="11"/>
      <c r="G90" s="264">
        <f>G91</f>
        <v>18.466000000000001</v>
      </c>
      <c r="H90" s="264">
        <f t="shared" si="41"/>
        <v>18.466000000000001</v>
      </c>
      <c r="I90" s="264">
        <f t="shared" si="41"/>
        <v>18.466000000000001</v>
      </c>
    </row>
    <row r="91" spans="1:9">
      <c r="A91" s="31">
        <v>82</v>
      </c>
      <c r="B91" s="17" t="s">
        <v>47</v>
      </c>
      <c r="C91" s="18">
        <v>807</v>
      </c>
      <c r="D91" s="189" t="s">
        <v>459</v>
      </c>
      <c r="E91" s="144" t="s">
        <v>70</v>
      </c>
      <c r="F91" s="11"/>
      <c r="G91" s="264">
        <f>G92</f>
        <v>18.466000000000001</v>
      </c>
      <c r="H91" s="264">
        <f t="shared" si="41"/>
        <v>18.466000000000001</v>
      </c>
      <c r="I91" s="264">
        <f t="shared" si="41"/>
        <v>18.466000000000001</v>
      </c>
    </row>
    <row r="92" spans="1:9">
      <c r="A92" s="31">
        <v>83</v>
      </c>
      <c r="B92" s="17" t="s">
        <v>52</v>
      </c>
      <c r="C92" s="18">
        <v>807</v>
      </c>
      <c r="D92" s="189" t="s">
        <v>459</v>
      </c>
      <c r="E92" s="144" t="s">
        <v>54</v>
      </c>
      <c r="F92" s="11"/>
      <c r="G92" s="424">
        <v>18.466000000000001</v>
      </c>
      <c r="H92" s="424">
        <v>18.466000000000001</v>
      </c>
      <c r="I92" s="424">
        <v>18.466000000000001</v>
      </c>
    </row>
    <row r="93" spans="1:9">
      <c r="A93" s="31">
        <v>84</v>
      </c>
      <c r="B93" s="18" t="s">
        <v>46</v>
      </c>
      <c r="C93" s="18">
        <v>807</v>
      </c>
      <c r="D93" s="189" t="s">
        <v>459</v>
      </c>
      <c r="E93" s="144" t="s">
        <v>54</v>
      </c>
      <c r="F93" s="11" t="s">
        <v>137</v>
      </c>
      <c r="G93" s="264">
        <f t="shared" ref="G93:I93" si="42">G92</f>
        <v>18.466000000000001</v>
      </c>
      <c r="H93" s="264">
        <f t="shared" si="42"/>
        <v>18.466000000000001</v>
      </c>
      <c r="I93" s="264">
        <f t="shared" si="42"/>
        <v>18.466000000000001</v>
      </c>
    </row>
    <row r="94" spans="1:9" ht="38.25">
      <c r="A94" s="31">
        <v>85</v>
      </c>
      <c r="B94" s="18" t="s">
        <v>30</v>
      </c>
      <c r="C94" s="18">
        <v>807</v>
      </c>
      <c r="D94" s="189" t="s">
        <v>459</v>
      </c>
      <c r="E94" s="144" t="s">
        <v>54</v>
      </c>
      <c r="F94" s="11" t="s">
        <v>140</v>
      </c>
      <c r="G94" s="264">
        <f>G93</f>
        <v>18.466000000000001</v>
      </c>
      <c r="H94" s="264">
        <f t="shared" ref="H94:J94" si="43">H93</f>
        <v>18.466000000000001</v>
      </c>
      <c r="I94" s="264">
        <f t="shared" si="43"/>
        <v>18.466000000000001</v>
      </c>
    </row>
    <row r="95" spans="1:9" ht="34.5" customHeight="1">
      <c r="A95" s="31">
        <v>86</v>
      </c>
      <c r="B95" s="17" t="s">
        <v>30</v>
      </c>
      <c r="C95" s="18">
        <v>807</v>
      </c>
      <c r="D95" s="189" t="s">
        <v>291</v>
      </c>
      <c r="E95" s="145"/>
      <c r="F95" s="14"/>
      <c r="G95" s="264">
        <f>G96</f>
        <v>812.92</v>
      </c>
      <c r="H95" s="264">
        <f t="shared" ref="H95:I98" si="44">H96</f>
        <v>812.92</v>
      </c>
      <c r="I95" s="264">
        <f t="shared" si="44"/>
        <v>812.92</v>
      </c>
    </row>
    <row r="96" spans="1:9">
      <c r="A96" s="31">
        <v>87</v>
      </c>
      <c r="B96" s="16" t="s">
        <v>228</v>
      </c>
      <c r="C96" s="18">
        <v>807</v>
      </c>
      <c r="D96" s="189" t="s">
        <v>291</v>
      </c>
      <c r="E96" s="144"/>
      <c r="F96" s="11"/>
      <c r="G96" s="264">
        <f>G97</f>
        <v>812.92</v>
      </c>
      <c r="H96" s="264">
        <f t="shared" si="44"/>
        <v>812.92</v>
      </c>
      <c r="I96" s="264">
        <f t="shared" si="44"/>
        <v>812.92</v>
      </c>
    </row>
    <row r="97" spans="1:9" s="29" customFormat="1" ht="57" customHeight="1">
      <c r="A97" s="31">
        <v>88</v>
      </c>
      <c r="B97" s="17" t="s">
        <v>213</v>
      </c>
      <c r="C97" s="18">
        <v>807</v>
      </c>
      <c r="D97" s="189" t="s">
        <v>460</v>
      </c>
      <c r="E97" s="144"/>
      <c r="F97" s="11"/>
      <c r="G97" s="264">
        <f>G98</f>
        <v>812.92</v>
      </c>
      <c r="H97" s="264">
        <f t="shared" si="44"/>
        <v>812.92</v>
      </c>
      <c r="I97" s="264">
        <f t="shared" si="44"/>
        <v>812.92</v>
      </c>
    </row>
    <row r="98" spans="1:9">
      <c r="A98" s="31">
        <v>89</v>
      </c>
      <c r="B98" s="17" t="s">
        <v>47</v>
      </c>
      <c r="C98" s="18">
        <v>807</v>
      </c>
      <c r="D98" s="189" t="s">
        <v>460</v>
      </c>
      <c r="E98" s="144" t="s">
        <v>70</v>
      </c>
      <c r="F98" s="11"/>
      <c r="G98" s="264">
        <f>G99</f>
        <v>812.92</v>
      </c>
      <c r="H98" s="264">
        <f t="shared" si="44"/>
        <v>812.92</v>
      </c>
      <c r="I98" s="264">
        <f t="shared" si="44"/>
        <v>812.92</v>
      </c>
    </row>
    <row r="99" spans="1:9">
      <c r="A99" s="31">
        <v>90</v>
      </c>
      <c r="B99" s="17" t="s">
        <v>52</v>
      </c>
      <c r="C99" s="18">
        <v>807</v>
      </c>
      <c r="D99" s="189" t="s">
        <v>460</v>
      </c>
      <c r="E99" s="144" t="s">
        <v>54</v>
      </c>
      <c r="F99" s="11"/>
      <c r="G99" s="424">
        <v>812.92</v>
      </c>
      <c r="H99" s="424">
        <v>812.92</v>
      </c>
      <c r="I99" s="424">
        <v>812.92</v>
      </c>
    </row>
    <row r="100" spans="1:9">
      <c r="A100" s="31">
        <v>91</v>
      </c>
      <c r="B100" s="18" t="s">
        <v>46</v>
      </c>
      <c r="C100" s="18">
        <v>807</v>
      </c>
      <c r="D100" s="189" t="s">
        <v>460</v>
      </c>
      <c r="E100" s="144" t="s">
        <v>54</v>
      </c>
      <c r="F100" s="11" t="s">
        <v>137</v>
      </c>
      <c r="G100" s="264">
        <f t="shared" ref="G100:I101" si="45">G99</f>
        <v>812.92</v>
      </c>
      <c r="H100" s="264">
        <f t="shared" si="45"/>
        <v>812.92</v>
      </c>
      <c r="I100" s="264">
        <f t="shared" si="45"/>
        <v>812.92</v>
      </c>
    </row>
    <row r="101" spans="1:9" ht="38.25">
      <c r="A101" s="31">
        <v>92</v>
      </c>
      <c r="B101" s="18" t="s">
        <v>30</v>
      </c>
      <c r="C101" s="18">
        <v>807</v>
      </c>
      <c r="D101" s="189" t="s">
        <v>460</v>
      </c>
      <c r="E101" s="144" t="s">
        <v>54</v>
      </c>
      <c r="F101" s="11" t="s">
        <v>140</v>
      </c>
      <c r="G101" s="264">
        <f>G100</f>
        <v>812.92</v>
      </c>
      <c r="H101" s="264">
        <f t="shared" si="45"/>
        <v>812.92</v>
      </c>
      <c r="I101" s="264">
        <f t="shared" si="45"/>
        <v>812.92</v>
      </c>
    </row>
    <row r="102" spans="1:9">
      <c r="A102" s="31">
        <v>93</v>
      </c>
      <c r="B102" s="20" t="s">
        <v>0</v>
      </c>
      <c r="C102" s="18">
        <v>807</v>
      </c>
      <c r="D102" s="25" t="s">
        <v>191</v>
      </c>
      <c r="E102" s="171"/>
      <c r="F102" s="14"/>
      <c r="G102" s="264">
        <f>G103</f>
        <v>19.027000000000001</v>
      </c>
      <c r="H102" s="264">
        <f t="shared" ref="H102:I106" si="46">H103</f>
        <v>19.59</v>
      </c>
      <c r="I102" s="264">
        <f t="shared" si="46"/>
        <v>19.948</v>
      </c>
    </row>
    <row r="103" spans="1:9" ht="25.5">
      <c r="A103" s="31">
        <v>94</v>
      </c>
      <c r="B103" s="17" t="s">
        <v>9</v>
      </c>
      <c r="C103" s="18">
        <v>807</v>
      </c>
      <c r="D103" s="189" t="s">
        <v>192</v>
      </c>
      <c r="E103" s="171"/>
      <c r="F103" s="14"/>
      <c r="G103" s="264">
        <f>G104</f>
        <v>19.027000000000001</v>
      </c>
      <c r="H103" s="264">
        <f t="shared" si="46"/>
        <v>19.59</v>
      </c>
      <c r="I103" s="264">
        <f t="shared" si="46"/>
        <v>19.948</v>
      </c>
    </row>
    <row r="104" spans="1:9">
      <c r="A104" s="31">
        <v>95</v>
      </c>
      <c r="B104" s="16" t="s">
        <v>66</v>
      </c>
      <c r="C104" s="18">
        <v>807</v>
      </c>
      <c r="D104" s="189" t="s">
        <v>192</v>
      </c>
      <c r="E104" s="172">
        <v>800</v>
      </c>
      <c r="F104" s="11"/>
      <c r="G104" s="264">
        <f>G105</f>
        <v>19.027000000000001</v>
      </c>
      <c r="H104" s="264">
        <f t="shared" si="46"/>
        <v>19.59</v>
      </c>
      <c r="I104" s="264">
        <f t="shared" si="46"/>
        <v>19.948</v>
      </c>
    </row>
    <row r="105" spans="1:9">
      <c r="A105" s="31">
        <v>96</v>
      </c>
      <c r="B105" s="20" t="s">
        <v>84</v>
      </c>
      <c r="C105" s="18">
        <v>807</v>
      </c>
      <c r="D105" s="189" t="s">
        <v>192</v>
      </c>
      <c r="E105" s="171">
        <v>870</v>
      </c>
      <c r="F105" s="14"/>
      <c r="G105" s="264">
        <f>G106</f>
        <v>19.027000000000001</v>
      </c>
      <c r="H105" s="264">
        <f t="shared" si="46"/>
        <v>19.59</v>
      </c>
      <c r="I105" s="264">
        <f t="shared" si="46"/>
        <v>19.948</v>
      </c>
    </row>
    <row r="106" spans="1:9">
      <c r="A106" s="31">
        <v>97</v>
      </c>
      <c r="B106" s="18" t="s">
        <v>46</v>
      </c>
      <c r="C106" s="18">
        <v>807</v>
      </c>
      <c r="D106" s="189" t="s">
        <v>192</v>
      </c>
      <c r="E106" s="171">
        <v>870</v>
      </c>
      <c r="F106" s="14" t="s">
        <v>137</v>
      </c>
      <c r="G106" s="264">
        <f>G107</f>
        <v>19.027000000000001</v>
      </c>
      <c r="H106" s="264">
        <f t="shared" si="46"/>
        <v>19.59</v>
      </c>
      <c r="I106" s="264">
        <f t="shared" si="46"/>
        <v>19.948</v>
      </c>
    </row>
    <row r="107" spans="1:9" s="29" customFormat="1">
      <c r="A107" s="31">
        <v>98</v>
      </c>
      <c r="B107" s="16" t="s">
        <v>32</v>
      </c>
      <c r="C107" s="18">
        <v>807</v>
      </c>
      <c r="D107" s="189" t="s">
        <v>192</v>
      </c>
      <c r="E107" s="171">
        <v>870</v>
      </c>
      <c r="F107" s="14" t="s">
        <v>141</v>
      </c>
      <c r="G107" s="264">
        <v>19.027000000000001</v>
      </c>
      <c r="H107" s="264">
        <v>19.59</v>
      </c>
      <c r="I107" s="264">
        <v>19.948</v>
      </c>
    </row>
    <row r="108" spans="1:9" ht="27" customHeight="1">
      <c r="A108" s="31">
        <v>99</v>
      </c>
      <c r="B108" s="22" t="s">
        <v>227</v>
      </c>
      <c r="C108" s="18">
        <v>807</v>
      </c>
      <c r="D108" s="190" t="s">
        <v>193</v>
      </c>
      <c r="E108" s="145"/>
      <c r="F108" s="21"/>
      <c r="G108" s="264">
        <f>G109+G114</f>
        <v>112.5</v>
      </c>
      <c r="H108" s="264">
        <f>H109+H114</f>
        <v>115.8</v>
      </c>
      <c r="I108" s="264">
        <f>I109+I114</f>
        <v>1.6</v>
      </c>
    </row>
    <row r="109" spans="1:9" ht="45" customHeight="1">
      <c r="A109" s="31">
        <v>100</v>
      </c>
      <c r="B109" s="194" t="s">
        <v>252</v>
      </c>
      <c r="C109" s="18">
        <v>807</v>
      </c>
      <c r="D109" s="190" t="s">
        <v>194</v>
      </c>
      <c r="E109" s="148"/>
      <c r="F109" s="21"/>
      <c r="G109" s="264">
        <f>G110</f>
        <v>1.6</v>
      </c>
      <c r="H109" s="264">
        <f t="shared" ref="H109:I111" si="47">H110</f>
        <v>1.6</v>
      </c>
      <c r="I109" s="264">
        <f t="shared" si="47"/>
        <v>1.6</v>
      </c>
    </row>
    <row r="110" spans="1:9" ht="25.5">
      <c r="A110" s="31">
        <v>101</v>
      </c>
      <c r="B110" s="16" t="s">
        <v>153</v>
      </c>
      <c r="C110" s="18">
        <v>807</v>
      </c>
      <c r="D110" s="190" t="s">
        <v>194</v>
      </c>
      <c r="E110" s="149" t="s">
        <v>60</v>
      </c>
      <c r="F110" s="21"/>
      <c r="G110" s="264">
        <f>G111</f>
        <v>1.6</v>
      </c>
      <c r="H110" s="264">
        <f t="shared" si="47"/>
        <v>1.6</v>
      </c>
      <c r="I110" s="264">
        <f t="shared" si="47"/>
        <v>1.6</v>
      </c>
    </row>
    <row r="111" spans="1:9" ht="25.5">
      <c r="A111" s="31">
        <v>102</v>
      </c>
      <c r="B111" s="16" t="s">
        <v>2</v>
      </c>
      <c r="C111" s="18">
        <v>807</v>
      </c>
      <c r="D111" s="190" t="s">
        <v>194</v>
      </c>
      <c r="E111" s="150" t="s">
        <v>53</v>
      </c>
      <c r="F111" s="23"/>
      <c r="G111" s="264">
        <f>G112</f>
        <v>1.6</v>
      </c>
      <c r="H111" s="264">
        <f t="shared" si="47"/>
        <v>1.6</v>
      </c>
      <c r="I111" s="264">
        <f t="shared" si="47"/>
        <v>1.6</v>
      </c>
    </row>
    <row r="112" spans="1:9">
      <c r="A112" s="31">
        <v>103</v>
      </c>
      <c r="B112" s="18" t="s">
        <v>46</v>
      </c>
      <c r="C112" s="18">
        <v>807</v>
      </c>
      <c r="D112" s="190" t="s">
        <v>194</v>
      </c>
      <c r="E112" s="150" t="s">
        <v>53</v>
      </c>
      <c r="F112" s="23" t="s">
        <v>137</v>
      </c>
      <c r="G112" s="264">
        <f>G113</f>
        <v>1.6</v>
      </c>
      <c r="H112" s="264">
        <f>H113</f>
        <v>1.6</v>
      </c>
      <c r="I112" s="264">
        <f>I113</f>
        <v>1.6</v>
      </c>
    </row>
    <row r="113" spans="1:9">
      <c r="A113" s="31">
        <v>104</v>
      </c>
      <c r="B113" s="30" t="s">
        <v>69</v>
      </c>
      <c r="C113" s="18">
        <v>807</v>
      </c>
      <c r="D113" s="190" t="s">
        <v>194</v>
      </c>
      <c r="E113" s="150" t="s">
        <v>53</v>
      </c>
      <c r="F113" s="14" t="s">
        <v>142</v>
      </c>
      <c r="G113" s="264">
        <v>1.6</v>
      </c>
      <c r="H113" s="264">
        <v>1.6</v>
      </c>
      <c r="I113" s="264">
        <v>1.6</v>
      </c>
    </row>
    <row r="114" spans="1:9" ht="38.25">
      <c r="A114" s="31">
        <v>105</v>
      </c>
      <c r="B114" s="16" t="s">
        <v>253</v>
      </c>
      <c r="C114" s="18">
        <v>807</v>
      </c>
      <c r="D114" s="25" t="s">
        <v>195</v>
      </c>
      <c r="E114" s="151"/>
      <c r="F114" s="14"/>
      <c r="G114" s="264">
        <f>G119+G115</f>
        <v>110.9</v>
      </c>
      <c r="H114" s="264">
        <f t="shared" ref="H114:I114" si="48">H119+H115</f>
        <v>114.2</v>
      </c>
      <c r="I114" s="264">
        <f t="shared" si="48"/>
        <v>0</v>
      </c>
    </row>
    <row r="115" spans="1:9" ht="51">
      <c r="A115" s="31">
        <v>106</v>
      </c>
      <c r="B115" s="16" t="s">
        <v>248</v>
      </c>
      <c r="C115" s="18">
        <v>807</v>
      </c>
      <c r="D115" s="25" t="s">
        <v>195</v>
      </c>
      <c r="E115" s="145" t="s">
        <v>59</v>
      </c>
      <c r="F115" s="14"/>
      <c r="G115" s="264">
        <f>G116</f>
        <v>84.668000000000006</v>
      </c>
      <c r="H115" s="264">
        <f t="shared" ref="H115:I115" si="49">H116</f>
        <v>87.968000000000004</v>
      </c>
      <c r="I115" s="264">
        <f t="shared" si="49"/>
        <v>0</v>
      </c>
    </row>
    <row r="116" spans="1:9" ht="25.5">
      <c r="A116" s="31">
        <v>107</v>
      </c>
      <c r="B116" s="16" t="s">
        <v>64</v>
      </c>
      <c r="C116" s="18">
        <v>807</v>
      </c>
      <c r="D116" s="25" t="s">
        <v>195</v>
      </c>
      <c r="E116" s="145" t="s">
        <v>56</v>
      </c>
      <c r="F116" s="14"/>
      <c r="G116" s="264">
        <f>G117</f>
        <v>84.668000000000006</v>
      </c>
      <c r="H116" s="264">
        <f t="shared" ref="H116:I117" si="50">H117</f>
        <v>87.968000000000004</v>
      </c>
      <c r="I116" s="264">
        <f t="shared" si="50"/>
        <v>0</v>
      </c>
    </row>
    <row r="117" spans="1:9">
      <c r="A117" s="31">
        <v>108</v>
      </c>
      <c r="B117" s="16" t="s">
        <v>74</v>
      </c>
      <c r="C117" s="18">
        <v>807</v>
      </c>
      <c r="D117" s="25" t="s">
        <v>195</v>
      </c>
      <c r="E117" s="145" t="s">
        <v>56</v>
      </c>
      <c r="F117" s="14" t="s">
        <v>143</v>
      </c>
      <c r="G117" s="264">
        <f>G118</f>
        <v>84.668000000000006</v>
      </c>
      <c r="H117" s="264">
        <f t="shared" si="50"/>
        <v>87.968000000000004</v>
      </c>
      <c r="I117" s="264">
        <f t="shared" si="50"/>
        <v>0</v>
      </c>
    </row>
    <row r="118" spans="1:9">
      <c r="A118" s="31">
        <v>109</v>
      </c>
      <c r="B118" s="16" t="s">
        <v>75</v>
      </c>
      <c r="C118" s="18">
        <v>807</v>
      </c>
      <c r="D118" s="25" t="s">
        <v>195</v>
      </c>
      <c r="E118" s="145" t="s">
        <v>56</v>
      </c>
      <c r="F118" s="14" t="s">
        <v>144</v>
      </c>
      <c r="G118" s="264">
        <v>84.668000000000006</v>
      </c>
      <c r="H118" s="264">
        <f>114.2-26.232</f>
        <v>87.968000000000004</v>
      </c>
      <c r="I118" s="264">
        <v>0</v>
      </c>
    </row>
    <row r="119" spans="1:9" ht="34.5" customHeight="1">
      <c r="A119" s="31">
        <v>110</v>
      </c>
      <c r="B119" s="308" t="s">
        <v>151</v>
      </c>
      <c r="C119" s="18">
        <v>807</v>
      </c>
      <c r="D119" s="25" t="s">
        <v>195</v>
      </c>
      <c r="E119" s="145" t="s">
        <v>60</v>
      </c>
      <c r="F119" s="14"/>
      <c r="G119" s="264">
        <f>G120</f>
        <v>26.231999999999999</v>
      </c>
      <c r="H119" s="264">
        <f t="shared" ref="H119:I121" si="51">H120</f>
        <v>26.231999999999999</v>
      </c>
      <c r="I119" s="264">
        <f t="shared" si="51"/>
        <v>0</v>
      </c>
    </row>
    <row r="120" spans="1:9" ht="25.5">
      <c r="A120" s="31">
        <v>111</v>
      </c>
      <c r="B120" s="16" t="s">
        <v>2</v>
      </c>
      <c r="C120" s="18">
        <v>807</v>
      </c>
      <c r="D120" s="25" t="s">
        <v>195</v>
      </c>
      <c r="E120" s="145" t="s">
        <v>53</v>
      </c>
      <c r="F120" s="14"/>
      <c r="G120" s="264">
        <f>G121</f>
        <v>26.231999999999999</v>
      </c>
      <c r="H120" s="264">
        <f t="shared" si="51"/>
        <v>26.231999999999999</v>
      </c>
      <c r="I120" s="264">
        <f t="shared" si="51"/>
        <v>0</v>
      </c>
    </row>
    <row r="121" spans="1:9">
      <c r="A121" s="31">
        <v>112</v>
      </c>
      <c r="B121" s="16" t="s">
        <v>74</v>
      </c>
      <c r="C121" s="18">
        <v>807</v>
      </c>
      <c r="D121" s="25" t="s">
        <v>195</v>
      </c>
      <c r="E121" s="145" t="s">
        <v>53</v>
      </c>
      <c r="F121" s="14" t="s">
        <v>143</v>
      </c>
      <c r="G121" s="264">
        <f>G122</f>
        <v>26.231999999999999</v>
      </c>
      <c r="H121" s="264">
        <f t="shared" si="51"/>
        <v>26.231999999999999</v>
      </c>
      <c r="I121" s="264">
        <f t="shared" si="51"/>
        <v>0</v>
      </c>
    </row>
    <row r="122" spans="1:9">
      <c r="A122" s="31">
        <v>113</v>
      </c>
      <c r="B122" s="16" t="s">
        <v>75</v>
      </c>
      <c r="C122" s="18">
        <v>807</v>
      </c>
      <c r="D122" s="25" t="s">
        <v>195</v>
      </c>
      <c r="E122" s="145" t="s">
        <v>53</v>
      </c>
      <c r="F122" s="14" t="s">
        <v>144</v>
      </c>
      <c r="G122" s="264">
        <v>26.231999999999999</v>
      </c>
      <c r="H122" s="264">
        <v>26.231999999999999</v>
      </c>
      <c r="I122" s="264">
        <v>0</v>
      </c>
    </row>
    <row r="123" spans="1:9" ht="29.25" customHeight="1">
      <c r="A123" s="31">
        <v>114</v>
      </c>
      <c r="B123" s="17" t="s">
        <v>58</v>
      </c>
      <c r="C123" s="18">
        <v>807</v>
      </c>
      <c r="D123" s="189" t="s">
        <v>182</v>
      </c>
      <c r="E123" s="145"/>
      <c r="F123" s="14"/>
      <c r="G123" s="264">
        <f>G124</f>
        <v>18.3</v>
      </c>
      <c r="H123" s="264">
        <f t="shared" ref="H123:I125" si="52">H124</f>
        <v>18.3</v>
      </c>
      <c r="I123" s="264">
        <f t="shared" si="52"/>
        <v>18.3</v>
      </c>
    </row>
    <row r="124" spans="1:9">
      <c r="A124" s="31">
        <v>115</v>
      </c>
      <c r="B124" s="16" t="s">
        <v>210</v>
      </c>
      <c r="C124" s="18">
        <v>807</v>
      </c>
      <c r="D124" s="189" t="s">
        <v>190</v>
      </c>
      <c r="E124" s="144"/>
      <c r="F124" s="11"/>
      <c r="G124" s="264">
        <f>G125</f>
        <v>18.3</v>
      </c>
      <c r="H124" s="264">
        <f t="shared" si="52"/>
        <v>18.3</v>
      </c>
      <c r="I124" s="264">
        <f t="shared" si="52"/>
        <v>18.3</v>
      </c>
    </row>
    <row r="125" spans="1:9" s="29" customFormat="1" ht="30" customHeight="1">
      <c r="A125" s="31">
        <v>116</v>
      </c>
      <c r="B125" s="195" t="s">
        <v>371</v>
      </c>
      <c r="C125" s="18">
        <v>807</v>
      </c>
      <c r="D125" s="189" t="s">
        <v>369</v>
      </c>
      <c r="E125" s="144"/>
      <c r="F125" s="11"/>
      <c r="G125" s="264">
        <f>G126</f>
        <v>18.3</v>
      </c>
      <c r="H125" s="264">
        <f t="shared" si="52"/>
        <v>18.3</v>
      </c>
      <c r="I125" s="264">
        <f t="shared" si="52"/>
        <v>18.3</v>
      </c>
    </row>
    <row r="126" spans="1:9" ht="25.5">
      <c r="A126" s="31">
        <v>117</v>
      </c>
      <c r="B126" s="18" t="s">
        <v>153</v>
      </c>
      <c r="C126" s="18">
        <v>807</v>
      </c>
      <c r="D126" s="189" t="s">
        <v>369</v>
      </c>
      <c r="E126" s="144" t="s">
        <v>60</v>
      </c>
      <c r="F126" s="11"/>
      <c r="G126" s="264">
        <v>18.3</v>
      </c>
      <c r="H126" s="264">
        <v>18.3</v>
      </c>
      <c r="I126" s="264">
        <v>18.3</v>
      </c>
    </row>
    <row r="127" spans="1:9" ht="25.5">
      <c r="A127" s="31">
        <v>118</v>
      </c>
      <c r="B127" s="18" t="s">
        <v>152</v>
      </c>
      <c r="C127" s="18">
        <v>807</v>
      </c>
      <c r="D127" s="189" t="s">
        <v>369</v>
      </c>
      <c r="E127" s="144" t="s">
        <v>53</v>
      </c>
      <c r="F127" s="11"/>
      <c r="G127" s="264">
        <f>G126</f>
        <v>18.3</v>
      </c>
      <c r="H127" s="264">
        <f t="shared" ref="H127:I129" si="53">H126</f>
        <v>18.3</v>
      </c>
      <c r="I127" s="264">
        <f t="shared" si="53"/>
        <v>18.3</v>
      </c>
    </row>
    <row r="128" spans="1:9">
      <c r="A128" s="31">
        <v>119</v>
      </c>
      <c r="B128" s="17" t="s">
        <v>363</v>
      </c>
      <c r="C128" s="18">
        <v>807</v>
      </c>
      <c r="D128" s="189" t="s">
        <v>369</v>
      </c>
      <c r="E128" s="144" t="s">
        <v>53</v>
      </c>
      <c r="F128" s="11" t="s">
        <v>364</v>
      </c>
      <c r="G128" s="264">
        <f>G127</f>
        <v>18.3</v>
      </c>
      <c r="H128" s="264">
        <f t="shared" si="53"/>
        <v>18.3</v>
      </c>
      <c r="I128" s="264">
        <f t="shared" si="53"/>
        <v>18.3</v>
      </c>
    </row>
    <row r="129" spans="1:9">
      <c r="A129" s="31">
        <v>120</v>
      </c>
      <c r="B129" s="18" t="s">
        <v>365</v>
      </c>
      <c r="C129" s="18">
        <v>807</v>
      </c>
      <c r="D129" s="189" t="s">
        <v>369</v>
      </c>
      <c r="E129" s="144" t="s">
        <v>53</v>
      </c>
      <c r="F129" s="11" t="s">
        <v>366</v>
      </c>
      <c r="G129" s="264">
        <f>G128</f>
        <v>18.3</v>
      </c>
      <c r="H129" s="264">
        <f t="shared" si="53"/>
        <v>18.3</v>
      </c>
      <c r="I129" s="264">
        <f t="shared" si="53"/>
        <v>18.3</v>
      </c>
    </row>
    <row r="130" spans="1:9" ht="29.25" customHeight="1">
      <c r="A130" s="31">
        <v>121</v>
      </c>
      <c r="B130" s="17" t="s">
        <v>58</v>
      </c>
      <c r="C130" s="18">
        <v>807</v>
      </c>
      <c r="D130" s="189" t="s">
        <v>182</v>
      </c>
      <c r="E130" s="145"/>
      <c r="F130" s="14"/>
      <c r="G130" s="264">
        <f>G131</f>
        <v>37.612000000000002</v>
      </c>
      <c r="H130" s="264">
        <f t="shared" ref="H130:I134" si="54">H131</f>
        <v>37.612000000000002</v>
      </c>
      <c r="I130" s="264">
        <f t="shared" si="54"/>
        <v>37.612000000000002</v>
      </c>
    </row>
    <row r="131" spans="1:9">
      <c r="A131" s="31">
        <v>122</v>
      </c>
      <c r="B131" s="16" t="s">
        <v>210</v>
      </c>
      <c r="C131" s="18">
        <v>807</v>
      </c>
      <c r="D131" s="189" t="s">
        <v>190</v>
      </c>
      <c r="E131" s="144"/>
      <c r="F131" s="11"/>
      <c r="G131" s="264">
        <f>G132</f>
        <v>37.612000000000002</v>
      </c>
      <c r="H131" s="264">
        <f t="shared" si="54"/>
        <v>37.612000000000002</v>
      </c>
      <c r="I131" s="264">
        <f t="shared" si="54"/>
        <v>37.612000000000002</v>
      </c>
    </row>
    <row r="132" spans="1:9" s="29" customFormat="1" ht="56.25" customHeight="1">
      <c r="A132" s="31">
        <v>123</v>
      </c>
      <c r="B132" s="195" t="s">
        <v>367</v>
      </c>
      <c r="C132" s="18">
        <v>807</v>
      </c>
      <c r="D132" s="189" t="s">
        <v>368</v>
      </c>
      <c r="E132" s="144"/>
      <c r="F132" s="11"/>
      <c r="G132" s="264">
        <f>G133</f>
        <v>37.612000000000002</v>
      </c>
      <c r="H132" s="264">
        <f t="shared" si="54"/>
        <v>37.612000000000002</v>
      </c>
      <c r="I132" s="264">
        <f t="shared" si="54"/>
        <v>37.612000000000002</v>
      </c>
    </row>
    <row r="133" spans="1:9" ht="25.5">
      <c r="A133" s="31">
        <v>124</v>
      </c>
      <c r="B133" s="18" t="s">
        <v>153</v>
      </c>
      <c r="C133" s="18">
        <v>807</v>
      </c>
      <c r="D133" s="189" t="s">
        <v>368</v>
      </c>
      <c r="E133" s="144" t="s">
        <v>70</v>
      </c>
      <c r="F133" s="11"/>
      <c r="G133" s="264">
        <f>G134</f>
        <v>37.612000000000002</v>
      </c>
      <c r="H133" s="264">
        <f t="shared" si="54"/>
        <v>37.612000000000002</v>
      </c>
      <c r="I133" s="264">
        <f t="shared" si="54"/>
        <v>37.612000000000002</v>
      </c>
    </row>
    <row r="134" spans="1:9" ht="25.5">
      <c r="A134" s="31">
        <v>125</v>
      </c>
      <c r="B134" s="18" t="s">
        <v>152</v>
      </c>
      <c r="C134" s="18">
        <v>807</v>
      </c>
      <c r="D134" s="189" t="s">
        <v>368</v>
      </c>
      <c r="E134" s="144" t="s">
        <v>54</v>
      </c>
      <c r="F134" s="11"/>
      <c r="G134" s="264">
        <f>G135</f>
        <v>37.612000000000002</v>
      </c>
      <c r="H134" s="264">
        <f t="shared" si="54"/>
        <v>37.612000000000002</v>
      </c>
      <c r="I134" s="264">
        <f t="shared" si="54"/>
        <v>37.612000000000002</v>
      </c>
    </row>
    <row r="135" spans="1:9">
      <c r="A135" s="31">
        <v>126</v>
      </c>
      <c r="B135" s="17" t="s">
        <v>49</v>
      </c>
      <c r="C135" s="18">
        <v>807</v>
      </c>
      <c r="D135" s="189" t="s">
        <v>368</v>
      </c>
      <c r="E135" s="144" t="s">
        <v>54</v>
      </c>
      <c r="F135" s="11" t="s">
        <v>135</v>
      </c>
      <c r="G135" s="264">
        <v>37.612000000000002</v>
      </c>
      <c r="H135" s="264">
        <v>37.612000000000002</v>
      </c>
      <c r="I135" s="264">
        <v>37.612000000000002</v>
      </c>
    </row>
    <row r="136" spans="1:9">
      <c r="A136" s="31">
        <v>127</v>
      </c>
      <c r="B136" s="18"/>
      <c r="C136" s="18">
        <v>807</v>
      </c>
      <c r="D136" s="189" t="s">
        <v>368</v>
      </c>
      <c r="E136" s="144" t="s">
        <v>54</v>
      </c>
      <c r="F136" s="11" t="s">
        <v>136</v>
      </c>
      <c r="G136" s="264">
        <f>G135</f>
        <v>37.612000000000002</v>
      </c>
      <c r="H136" s="264">
        <f t="shared" ref="H136:I136" si="55">H135</f>
        <v>37.612000000000002</v>
      </c>
      <c r="I136" s="264">
        <f t="shared" si="55"/>
        <v>37.612000000000002</v>
      </c>
    </row>
    <row r="137" spans="1:9" ht="29.25" customHeight="1">
      <c r="A137" s="31">
        <v>128</v>
      </c>
      <c r="B137" s="17" t="s">
        <v>58</v>
      </c>
      <c r="C137" s="18">
        <v>807</v>
      </c>
      <c r="D137" s="189" t="s">
        <v>182</v>
      </c>
      <c r="E137" s="145"/>
      <c r="F137" s="14"/>
      <c r="G137" s="264">
        <f>G138</f>
        <v>1278.6199999999999</v>
      </c>
      <c r="H137" s="264">
        <f t="shared" ref="H137:I140" si="56">H138</f>
        <v>1278.6199999999999</v>
      </c>
      <c r="I137" s="264">
        <f t="shared" si="56"/>
        <v>1278.6199999999999</v>
      </c>
    </row>
    <row r="138" spans="1:9">
      <c r="A138" s="31">
        <v>129</v>
      </c>
      <c r="B138" s="16" t="s">
        <v>210</v>
      </c>
      <c r="C138" s="18">
        <v>807</v>
      </c>
      <c r="D138" s="189" t="s">
        <v>291</v>
      </c>
      <c r="E138" s="144"/>
      <c r="F138" s="11"/>
      <c r="G138" s="264">
        <f>G139</f>
        <v>1278.6199999999999</v>
      </c>
      <c r="H138" s="264">
        <f t="shared" si="56"/>
        <v>1278.6199999999999</v>
      </c>
      <c r="I138" s="264">
        <f t="shared" si="56"/>
        <v>1278.6199999999999</v>
      </c>
    </row>
    <row r="139" spans="1:9" s="29" customFormat="1" ht="56.25" customHeight="1">
      <c r="A139" s="31">
        <v>130</v>
      </c>
      <c r="B139" s="12" t="s">
        <v>290</v>
      </c>
      <c r="C139" s="18">
        <v>807</v>
      </c>
      <c r="D139" s="189" t="s">
        <v>292</v>
      </c>
      <c r="E139" s="144"/>
      <c r="F139" s="11"/>
      <c r="G139" s="264">
        <f>G140</f>
        <v>1278.6199999999999</v>
      </c>
      <c r="H139" s="264">
        <f t="shared" si="56"/>
        <v>1278.6199999999999</v>
      </c>
      <c r="I139" s="264">
        <f t="shared" si="56"/>
        <v>1278.6199999999999</v>
      </c>
    </row>
    <row r="140" spans="1:9">
      <c r="A140" s="31">
        <v>131</v>
      </c>
      <c r="B140" s="17" t="s">
        <v>47</v>
      </c>
      <c r="C140" s="18">
        <v>807</v>
      </c>
      <c r="D140" s="189" t="s">
        <v>292</v>
      </c>
      <c r="E140" s="144" t="s">
        <v>70</v>
      </c>
      <c r="F140" s="11" t="s">
        <v>127</v>
      </c>
      <c r="G140" s="264">
        <f>G141</f>
        <v>1278.6199999999999</v>
      </c>
      <c r="H140" s="264">
        <f t="shared" si="56"/>
        <v>1278.6199999999999</v>
      </c>
      <c r="I140" s="264">
        <f t="shared" si="56"/>
        <v>1278.6199999999999</v>
      </c>
    </row>
    <row r="141" spans="1:9">
      <c r="A141" s="31">
        <v>132</v>
      </c>
      <c r="B141" s="17" t="s">
        <v>52</v>
      </c>
      <c r="C141" s="18">
        <v>807</v>
      </c>
      <c r="D141" s="189" t="s">
        <v>292</v>
      </c>
      <c r="E141" s="144" t="s">
        <v>54</v>
      </c>
      <c r="F141" s="11" t="s">
        <v>128</v>
      </c>
      <c r="G141" s="264">
        <v>1278.6199999999999</v>
      </c>
      <c r="H141" s="264">
        <v>1278.6199999999999</v>
      </c>
      <c r="I141" s="264">
        <v>1278.6199999999999</v>
      </c>
    </row>
    <row r="142" spans="1:9" ht="24.75" customHeight="1">
      <c r="A142" s="31">
        <v>133</v>
      </c>
      <c r="B142" s="17" t="s">
        <v>58</v>
      </c>
      <c r="C142" s="18">
        <v>807</v>
      </c>
      <c r="D142" s="189" t="s">
        <v>182</v>
      </c>
      <c r="E142" s="145"/>
      <c r="F142" s="14"/>
      <c r="G142" s="264">
        <f>G143</f>
        <v>20</v>
      </c>
      <c r="H142" s="264">
        <f t="shared" ref="H142:I142" si="57">H143</f>
        <v>0</v>
      </c>
      <c r="I142" s="264">
        <f t="shared" si="57"/>
        <v>0</v>
      </c>
    </row>
    <row r="143" spans="1:9">
      <c r="A143" s="31">
        <v>134</v>
      </c>
      <c r="B143" s="16" t="s">
        <v>210</v>
      </c>
      <c r="C143" s="18">
        <v>807</v>
      </c>
      <c r="D143" s="189" t="s">
        <v>351</v>
      </c>
      <c r="E143" s="144"/>
      <c r="F143" s="11"/>
      <c r="G143" s="264">
        <f>G144</f>
        <v>20</v>
      </c>
      <c r="H143" s="264">
        <f t="shared" ref="H143:I144" si="58">H144</f>
        <v>0</v>
      </c>
      <c r="I143" s="264">
        <f t="shared" si="58"/>
        <v>0</v>
      </c>
    </row>
    <row r="144" spans="1:9" s="29" customFormat="1" ht="30" customHeight="1">
      <c r="A144" s="31">
        <v>135</v>
      </c>
      <c r="B144" s="195" t="s">
        <v>352</v>
      </c>
      <c r="C144" s="18">
        <v>807</v>
      </c>
      <c r="D144" s="189" t="s">
        <v>353</v>
      </c>
      <c r="E144" s="144"/>
      <c r="F144" s="11"/>
      <c r="G144" s="264">
        <f>G145</f>
        <v>20</v>
      </c>
      <c r="H144" s="264">
        <f t="shared" si="58"/>
        <v>0</v>
      </c>
      <c r="I144" s="264">
        <f t="shared" si="58"/>
        <v>0</v>
      </c>
    </row>
    <row r="145" spans="1:9" ht="25.5">
      <c r="A145" s="31">
        <v>136</v>
      </c>
      <c r="B145" s="18" t="s">
        <v>153</v>
      </c>
      <c r="C145" s="18">
        <v>807</v>
      </c>
      <c r="D145" s="189" t="s">
        <v>353</v>
      </c>
      <c r="E145" s="144" t="s">
        <v>60</v>
      </c>
      <c r="F145" s="11"/>
      <c r="G145" s="264">
        <f>G146</f>
        <v>20</v>
      </c>
      <c r="H145" s="264">
        <v>0</v>
      </c>
      <c r="I145" s="264">
        <v>0</v>
      </c>
    </row>
    <row r="146" spans="1:9" ht="25.5">
      <c r="A146" s="31">
        <v>137</v>
      </c>
      <c r="B146" s="18" t="s">
        <v>152</v>
      </c>
      <c r="C146" s="18">
        <v>807</v>
      </c>
      <c r="D146" s="189" t="s">
        <v>353</v>
      </c>
      <c r="E146" s="144" t="s">
        <v>53</v>
      </c>
      <c r="F146" s="11"/>
      <c r="G146" s="264">
        <f>G147</f>
        <v>20</v>
      </c>
      <c r="H146" s="264">
        <v>0</v>
      </c>
      <c r="I146" s="264">
        <v>0</v>
      </c>
    </row>
    <row r="147" spans="1:9">
      <c r="A147" s="31">
        <v>138</v>
      </c>
      <c r="B147" s="17" t="s">
        <v>49</v>
      </c>
      <c r="C147" s="18">
        <v>807</v>
      </c>
      <c r="D147" s="189" t="s">
        <v>353</v>
      </c>
      <c r="E147" s="144" t="s">
        <v>53</v>
      </c>
      <c r="F147" s="11" t="s">
        <v>135</v>
      </c>
      <c r="G147" s="264">
        <v>20</v>
      </c>
      <c r="H147" s="264">
        <v>0</v>
      </c>
      <c r="I147" s="264">
        <v>0</v>
      </c>
    </row>
    <row r="148" spans="1:9">
      <c r="A148" s="31">
        <v>139</v>
      </c>
      <c r="B148" s="18" t="s">
        <v>51</v>
      </c>
      <c r="C148" s="18">
        <v>807</v>
      </c>
      <c r="D148" s="189" t="s">
        <v>353</v>
      </c>
      <c r="E148" s="144" t="s">
        <v>53</v>
      </c>
      <c r="F148" s="11" t="s">
        <v>136</v>
      </c>
      <c r="G148" s="264">
        <f>G147</f>
        <v>20</v>
      </c>
      <c r="H148" s="264">
        <v>0</v>
      </c>
      <c r="I148" s="264">
        <v>0</v>
      </c>
    </row>
    <row r="149" spans="1:9">
      <c r="A149" s="31">
        <v>140</v>
      </c>
      <c r="B149" s="12" t="s">
        <v>434</v>
      </c>
      <c r="C149" s="18">
        <v>807</v>
      </c>
      <c r="D149" s="425" t="s">
        <v>182</v>
      </c>
      <c r="E149" s="144"/>
      <c r="F149" s="11"/>
      <c r="G149" s="264">
        <f>G150</f>
        <v>24</v>
      </c>
      <c r="H149" s="264">
        <f t="shared" ref="H149:I152" si="59">H150</f>
        <v>24</v>
      </c>
      <c r="I149" s="264">
        <f t="shared" si="59"/>
        <v>24</v>
      </c>
    </row>
    <row r="150" spans="1:9" s="29" customFormat="1" ht="22.5" customHeight="1">
      <c r="A150" s="31">
        <v>141</v>
      </c>
      <c r="B150" s="17" t="s">
        <v>58</v>
      </c>
      <c r="C150" s="18">
        <v>807</v>
      </c>
      <c r="D150" s="425" t="s">
        <v>182</v>
      </c>
      <c r="E150" s="144"/>
      <c r="F150" s="11"/>
      <c r="G150" s="264">
        <f>G151</f>
        <v>24</v>
      </c>
      <c r="H150" s="264">
        <f t="shared" si="59"/>
        <v>24</v>
      </c>
      <c r="I150" s="264">
        <f t="shared" si="59"/>
        <v>24</v>
      </c>
    </row>
    <row r="151" spans="1:9">
      <c r="A151" s="31">
        <v>142</v>
      </c>
      <c r="B151" s="13" t="s">
        <v>435</v>
      </c>
      <c r="C151" s="18">
        <v>807</v>
      </c>
      <c r="D151" s="426" t="s">
        <v>456</v>
      </c>
      <c r="E151" s="144" t="s">
        <v>445</v>
      </c>
      <c r="F151" s="11"/>
      <c r="G151" s="264">
        <f>G152</f>
        <v>24</v>
      </c>
      <c r="H151" s="264">
        <f t="shared" si="59"/>
        <v>24</v>
      </c>
      <c r="I151" s="264">
        <f t="shared" si="59"/>
        <v>24</v>
      </c>
    </row>
    <row r="152" spans="1:9" ht="25.5">
      <c r="A152" s="31">
        <v>143</v>
      </c>
      <c r="B152" s="13" t="s">
        <v>436</v>
      </c>
      <c r="C152" s="18">
        <v>807</v>
      </c>
      <c r="D152" s="426" t="s">
        <v>464</v>
      </c>
      <c r="E152" s="144" t="s">
        <v>445</v>
      </c>
      <c r="F152" s="11"/>
      <c r="G152" s="264">
        <f>G153</f>
        <v>24</v>
      </c>
      <c r="H152" s="264">
        <f t="shared" si="59"/>
        <v>24</v>
      </c>
      <c r="I152" s="264">
        <f t="shared" si="59"/>
        <v>24</v>
      </c>
    </row>
    <row r="153" spans="1:9">
      <c r="A153" s="31">
        <v>144</v>
      </c>
      <c r="B153" s="13" t="s">
        <v>437</v>
      </c>
      <c r="C153" s="18">
        <v>807</v>
      </c>
      <c r="D153" s="426" t="s">
        <v>457</v>
      </c>
      <c r="E153" s="144" t="s">
        <v>445</v>
      </c>
      <c r="F153" s="11" t="s">
        <v>440</v>
      </c>
      <c r="G153" s="264">
        <v>24</v>
      </c>
      <c r="H153" s="264">
        <v>24</v>
      </c>
      <c r="I153" s="264">
        <v>24</v>
      </c>
    </row>
    <row r="154" spans="1:9">
      <c r="A154" s="31">
        <v>145</v>
      </c>
      <c r="B154" s="13" t="s">
        <v>438</v>
      </c>
      <c r="C154" s="18">
        <v>807</v>
      </c>
      <c r="D154" s="426" t="s">
        <v>457</v>
      </c>
      <c r="E154" s="144" t="s">
        <v>446</v>
      </c>
      <c r="F154" s="11" t="s">
        <v>441</v>
      </c>
      <c r="G154" s="264">
        <f>G153</f>
        <v>24</v>
      </c>
      <c r="H154" s="264">
        <f t="shared" ref="H154:I154" si="60">H153</f>
        <v>24</v>
      </c>
      <c r="I154" s="264">
        <f t="shared" si="60"/>
        <v>24</v>
      </c>
    </row>
    <row r="155" spans="1:9">
      <c r="A155" s="31">
        <v>146</v>
      </c>
      <c r="B155" s="24" t="s">
        <v>5</v>
      </c>
      <c r="C155" s="24"/>
      <c r="D155" s="25"/>
      <c r="E155" s="145"/>
      <c r="F155" s="173"/>
      <c r="G155" s="55">
        <v>0</v>
      </c>
      <c r="H155" s="267">
        <v>228.40899999999999</v>
      </c>
      <c r="I155" s="267">
        <v>493.51900000000001</v>
      </c>
    </row>
    <row r="156" spans="1:9">
      <c r="A156" s="31"/>
      <c r="B156" s="24" t="s">
        <v>6</v>
      </c>
      <c r="C156" s="24"/>
      <c r="D156" s="25"/>
      <c r="E156" s="145"/>
      <c r="F156" s="25"/>
      <c r="G156" s="263">
        <f>G9+G51+G155</f>
        <v>9983.6739999999991</v>
      </c>
      <c r="H156" s="263">
        <f>H9+H51+H155</f>
        <v>9973.0740000000005</v>
      </c>
      <c r="I156" s="263">
        <f>I9+I51+I155</f>
        <v>9871.974000000002</v>
      </c>
    </row>
  </sheetData>
  <mergeCells count="4">
    <mergeCell ref="A2:G2"/>
    <mergeCell ref="A4:H4"/>
    <mergeCell ref="A3:D3"/>
    <mergeCell ref="F3:I3"/>
  </mergeCells>
  <phoneticPr fontId="5" type="noConversion"/>
  <pageMargins left="0.7" right="0.7" top="0.75" bottom="0.75" header="0.3" footer="0.3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>
      <selection activeCell="D13" sqref="D13"/>
    </sheetView>
  </sheetViews>
  <sheetFormatPr defaultRowHeight="15"/>
  <cols>
    <col min="1" max="1" width="1.5703125" customWidth="1"/>
    <col min="3" max="3" width="47.85546875" customWidth="1"/>
    <col min="4" max="4" width="11.28515625" customWidth="1"/>
    <col min="5" max="5" width="12" customWidth="1"/>
    <col min="6" max="6" width="12.140625" customWidth="1"/>
    <col min="7" max="7" width="0.140625" customWidth="1"/>
    <col min="257" max="257" width="1.5703125" customWidth="1"/>
    <col min="259" max="259" width="47.85546875" customWidth="1"/>
    <col min="260" max="260" width="11.28515625" customWidth="1"/>
    <col min="261" max="261" width="12" customWidth="1"/>
    <col min="262" max="262" width="12.140625" customWidth="1"/>
    <col min="263" max="263" width="0.140625" customWidth="1"/>
    <col min="513" max="513" width="1.5703125" customWidth="1"/>
    <col min="515" max="515" width="47.85546875" customWidth="1"/>
    <col min="516" max="516" width="11.28515625" customWidth="1"/>
    <col min="517" max="517" width="12" customWidth="1"/>
    <col min="518" max="518" width="12.140625" customWidth="1"/>
    <col min="519" max="519" width="0.140625" customWidth="1"/>
    <col min="769" max="769" width="1.5703125" customWidth="1"/>
    <col min="771" max="771" width="47.85546875" customWidth="1"/>
    <col min="772" max="772" width="11.28515625" customWidth="1"/>
    <col min="773" max="773" width="12" customWidth="1"/>
    <col min="774" max="774" width="12.140625" customWidth="1"/>
    <col min="775" max="775" width="0.140625" customWidth="1"/>
    <col min="1025" max="1025" width="1.5703125" customWidth="1"/>
    <col min="1027" max="1027" width="47.85546875" customWidth="1"/>
    <col min="1028" max="1028" width="11.28515625" customWidth="1"/>
    <col min="1029" max="1029" width="12" customWidth="1"/>
    <col min="1030" max="1030" width="12.140625" customWidth="1"/>
    <col min="1031" max="1031" width="0.140625" customWidth="1"/>
    <col min="1281" max="1281" width="1.5703125" customWidth="1"/>
    <col min="1283" max="1283" width="47.85546875" customWidth="1"/>
    <col min="1284" max="1284" width="11.28515625" customWidth="1"/>
    <col min="1285" max="1285" width="12" customWidth="1"/>
    <col min="1286" max="1286" width="12.140625" customWidth="1"/>
    <col min="1287" max="1287" width="0.140625" customWidth="1"/>
    <col min="1537" max="1537" width="1.5703125" customWidth="1"/>
    <col min="1539" max="1539" width="47.85546875" customWidth="1"/>
    <col min="1540" max="1540" width="11.28515625" customWidth="1"/>
    <col min="1541" max="1541" width="12" customWidth="1"/>
    <col min="1542" max="1542" width="12.140625" customWidth="1"/>
    <col min="1543" max="1543" width="0.140625" customWidth="1"/>
    <col min="1793" max="1793" width="1.5703125" customWidth="1"/>
    <col min="1795" max="1795" width="47.85546875" customWidth="1"/>
    <col min="1796" max="1796" width="11.28515625" customWidth="1"/>
    <col min="1797" max="1797" width="12" customWidth="1"/>
    <col min="1798" max="1798" width="12.140625" customWidth="1"/>
    <col min="1799" max="1799" width="0.140625" customWidth="1"/>
    <col min="2049" max="2049" width="1.5703125" customWidth="1"/>
    <col min="2051" max="2051" width="47.85546875" customWidth="1"/>
    <col min="2052" max="2052" width="11.28515625" customWidth="1"/>
    <col min="2053" max="2053" width="12" customWidth="1"/>
    <col min="2054" max="2054" width="12.140625" customWidth="1"/>
    <col min="2055" max="2055" width="0.140625" customWidth="1"/>
    <col min="2305" max="2305" width="1.5703125" customWidth="1"/>
    <col min="2307" max="2307" width="47.85546875" customWidth="1"/>
    <col min="2308" max="2308" width="11.28515625" customWidth="1"/>
    <col min="2309" max="2309" width="12" customWidth="1"/>
    <col min="2310" max="2310" width="12.140625" customWidth="1"/>
    <col min="2311" max="2311" width="0.140625" customWidth="1"/>
    <col min="2561" max="2561" width="1.5703125" customWidth="1"/>
    <col min="2563" max="2563" width="47.85546875" customWidth="1"/>
    <col min="2564" max="2564" width="11.28515625" customWidth="1"/>
    <col min="2565" max="2565" width="12" customWidth="1"/>
    <col min="2566" max="2566" width="12.140625" customWidth="1"/>
    <col min="2567" max="2567" width="0.140625" customWidth="1"/>
    <col min="2817" max="2817" width="1.5703125" customWidth="1"/>
    <col min="2819" max="2819" width="47.85546875" customWidth="1"/>
    <col min="2820" max="2820" width="11.28515625" customWidth="1"/>
    <col min="2821" max="2821" width="12" customWidth="1"/>
    <col min="2822" max="2822" width="12.140625" customWidth="1"/>
    <col min="2823" max="2823" width="0.140625" customWidth="1"/>
    <col min="3073" max="3073" width="1.5703125" customWidth="1"/>
    <col min="3075" max="3075" width="47.85546875" customWidth="1"/>
    <col min="3076" max="3076" width="11.28515625" customWidth="1"/>
    <col min="3077" max="3077" width="12" customWidth="1"/>
    <col min="3078" max="3078" width="12.140625" customWidth="1"/>
    <col min="3079" max="3079" width="0.140625" customWidth="1"/>
    <col min="3329" max="3329" width="1.5703125" customWidth="1"/>
    <col min="3331" max="3331" width="47.85546875" customWidth="1"/>
    <col min="3332" max="3332" width="11.28515625" customWidth="1"/>
    <col min="3333" max="3333" width="12" customWidth="1"/>
    <col min="3334" max="3334" width="12.140625" customWidth="1"/>
    <col min="3335" max="3335" width="0.140625" customWidth="1"/>
    <col min="3585" max="3585" width="1.5703125" customWidth="1"/>
    <col min="3587" max="3587" width="47.85546875" customWidth="1"/>
    <col min="3588" max="3588" width="11.28515625" customWidth="1"/>
    <col min="3589" max="3589" width="12" customWidth="1"/>
    <col min="3590" max="3590" width="12.140625" customWidth="1"/>
    <col min="3591" max="3591" width="0.140625" customWidth="1"/>
    <col min="3841" max="3841" width="1.5703125" customWidth="1"/>
    <col min="3843" max="3843" width="47.85546875" customWidth="1"/>
    <col min="3844" max="3844" width="11.28515625" customWidth="1"/>
    <col min="3845" max="3845" width="12" customWidth="1"/>
    <col min="3846" max="3846" width="12.140625" customWidth="1"/>
    <col min="3847" max="3847" width="0.140625" customWidth="1"/>
    <col min="4097" max="4097" width="1.5703125" customWidth="1"/>
    <col min="4099" max="4099" width="47.85546875" customWidth="1"/>
    <col min="4100" max="4100" width="11.28515625" customWidth="1"/>
    <col min="4101" max="4101" width="12" customWidth="1"/>
    <col min="4102" max="4102" width="12.140625" customWidth="1"/>
    <col min="4103" max="4103" width="0.140625" customWidth="1"/>
    <col min="4353" max="4353" width="1.5703125" customWidth="1"/>
    <col min="4355" max="4355" width="47.85546875" customWidth="1"/>
    <col min="4356" max="4356" width="11.28515625" customWidth="1"/>
    <col min="4357" max="4357" width="12" customWidth="1"/>
    <col min="4358" max="4358" width="12.140625" customWidth="1"/>
    <col min="4359" max="4359" width="0.140625" customWidth="1"/>
    <col min="4609" max="4609" width="1.5703125" customWidth="1"/>
    <col min="4611" max="4611" width="47.85546875" customWidth="1"/>
    <col min="4612" max="4612" width="11.28515625" customWidth="1"/>
    <col min="4613" max="4613" width="12" customWidth="1"/>
    <col min="4614" max="4614" width="12.140625" customWidth="1"/>
    <col min="4615" max="4615" width="0.140625" customWidth="1"/>
    <col min="4865" max="4865" width="1.5703125" customWidth="1"/>
    <col min="4867" max="4867" width="47.85546875" customWidth="1"/>
    <col min="4868" max="4868" width="11.28515625" customWidth="1"/>
    <col min="4869" max="4869" width="12" customWidth="1"/>
    <col min="4870" max="4870" width="12.140625" customWidth="1"/>
    <col min="4871" max="4871" width="0.140625" customWidth="1"/>
    <col min="5121" max="5121" width="1.5703125" customWidth="1"/>
    <col min="5123" max="5123" width="47.85546875" customWidth="1"/>
    <col min="5124" max="5124" width="11.28515625" customWidth="1"/>
    <col min="5125" max="5125" width="12" customWidth="1"/>
    <col min="5126" max="5126" width="12.140625" customWidth="1"/>
    <col min="5127" max="5127" width="0.140625" customWidth="1"/>
    <col min="5377" max="5377" width="1.5703125" customWidth="1"/>
    <col min="5379" max="5379" width="47.85546875" customWidth="1"/>
    <col min="5380" max="5380" width="11.28515625" customWidth="1"/>
    <col min="5381" max="5381" width="12" customWidth="1"/>
    <col min="5382" max="5382" width="12.140625" customWidth="1"/>
    <col min="5383" max="5383" width="0.140625" customWidth="1"/>
    <col min="5633" max="5633" width="1.5703125" customWidth="1"/>
    <col min="5635" max="5635" width="47.85546875" customWidth="1"/>
    <col min="5636" max="5636" width="11.28515625" customWidth="1"/>
    <col min="5637" max="5637" width="12" customWidth="1"/>
    <col min="5638" max="5638" width="12.140625" customWidth="1"/>
    <col min="5639" max="5639" width="0.140625" customWidth="1"/>
    <col min="5889" max="5889" width="1.5703125" customWidth="1"/>
    <col min="5891" max="5891" width="47.85546875" customWidth="1"/>
    <col min="5892" max="5892" width="11.28515625" customWidth="1"/>
    <col min="5893" max="5893" width="12" customWidth="1"/>
    <col min="5894" max="5894" width="12.140625" customWidth="1"/>
    <col min="5895" max="5895" width="0.140625" customWidth="1"/>
    <col min="6145" max="6145" width="1.5703125" customWidth="1"/>
    <col min="6147" max="6147" width="47.85546875" customWidth="1"/>
    <col min="6148" max="6148" width="11.28515625" customWidth="1"/>
    <col min="6149" max="6149" width="12" customWidth="1"/>
    <col min="6150" max="6150" width="12.140625" customWidth="1"/>
    <col min="6151" max="6151" width="0.140625" customWidth="1"/>
    <col min="6401" max="6401" width="1.5703125" customWidth="1"/>
    <col min="6403" max="6403" width="47.85546875" customWidth="1"/>
    <col min="6404" max="6404" width="11.28515625" customWidth="1"/>
    <col min="6405" max="6405" width="12" customWidth="1"/>
    <col min="6406" max="6406" width="12.140625" customWidth="1"/>
    <col min="6407" max="6407" width="0.140625" customWidth="1"/>
    <col min="6657" max="6657" width="1.5703125" customWidth="1"/>
    <col min="6659" max="6659" width="47.85546875" customWidth="1"/>
    <col min="6660" max="6660" width="11.28515625" customWidth="1"/>
    <col min="6661" max="6661" width="12" customWidth="1"/>
    <col min="6662" max="6662" width="12.140625" customWidth="1"/>
    <col min="6663" max="6663" width="0.140625" customWidth="1"/>
    <col min="6913" max="6913" width="1.5703125" customWidth="1"/>
    <col min="6915" max="6915" width="47.85546875" customWidth="1"/>
    <col min="6916" max="6916" width="11.28515625" customWidth="1"/>
    <col min="6917" max="6917" width="12" customWidth="1"/>
    <col min="6918" max="6918" width="12.140625" customWidth="1"/>
    <col min="6919" max="6919" width="0.140625" customWidth="1"/>
    <col min="7169" max="7169" width="1.5703125" customWidth="1"/>
    <col min="7171" max="7171" width="47.85546875" customWidth="1"/>
    <col min="7172" max="7172" width="11.28515625" customWidth="1"/>
    <col min="7173" max="7173" width="12" customWidth="1"/>
    <col min="7174" max="7174" width="12.140625" customWidth="1"/>
    <col min="7175" max="7175" width="0.140625" customWidth="1"/>
    <col min="7425" max="7425" width="1.5703125" customWidth="1"/>
    <col min="7427" max="7427" width="47.85546875" customWidth="1"/>
    <col min="7428" max="7428" width="11.28515625" customWidth="1"/>
    <col min="7429" max="7429" width="12" customWidth="1"/>
    <col min="7430" max="7430" width="12.140625" customWidth="1"/>
    <col min="7431" max="7431" width="0.140625" customWidth="1"/>
    <col min="7681" max="7681" width="1.5703125" customWidth="1"/>
    <col min="7683" max="7683" width="47.85546875" customWidth="1"/>
    <col min="7684" max="7684" width="11.28515625" customWidth="1"/>
    <col min="7685" max="7685" width="12" customWidth="1"/>
    <col min="7686" max="7686" width="12.140625" customWidth="1"/>
    <col min="7687" max="7687" width="0.140625" customWidth="1"/>
    <col min="7937" max="7937" width="1.5703125" customWidth="1"/>
    <col min="7939" max="7939" width="47.85546875" customWidth="1"/>
    <col min="7940" max="7940" width="11.28515625" customWidth="1"/>
    <col min="7941" max="7941" width="12" customWidth="1"/>
    <col min="7942" max="7942" width="12.140625" customWidth="1"/>
    <col min="7943" max="7943" width="0.140625" customWidth="1"/>
    <col min="8193" max="8193" width="1.5703125" customWidth="1"/>
    <col min="8195" max="8195" width="47.85546875" customWidth="1"/>
    <col min="8196" max="8196" width="11.28515625" customWidth="1"/>
    <col min="8197" max="8197" width="12" customWidth="1"/>
    <col min="8198" max="8198" width="12.140625" customWidth="1"/>
    <col min="8199" max="8199" width="0.140625" customWidth="1"/>
    <col min="8449" max="8449" width="1.5703125" customWidth="1"/>
    <col min="8451" max="8451" width="47.85546875" customWidth="1"/>
    <col min="8452" max="8452" width="11.28515625" customWidth="1"/>
    <col min="8453" max="8453" width="12" customWidth="1"/>
    <col min="8454" max="8454" width="12.140625" customWidth="1"/>
    <col min="8455" max="8455" width="0.140625" customWidth="1"/>
    <col min="8705" max="8705" width="1.5703125" customWidth="1"/>
    <col min="8707" max="8707" width="47.85546875" customWidth="1"/>
    <col min="8708" max="8708" width="11.28515625" customWidth="1"/>
    <col min="8709" max="8709" width="12" customWidth="1"/>
    <col min="8710" max="8710" width="12.140625" customWidth="1"/>
    <col min="8711" max="8711" width="0.140625" customWidth="1"/>
    <col min="8961" max="8961" width="1.5703125" customWidth="1"/>
    <col min="8963" max="8963" width="47.85546875" customWidth="1"/>
    <col min="8964" max="8964" width="11.28515625" customWidth="1"/>
    <col min="8965" max="8965" width="12" customWidth="1"/>
    <col min="8966" max="8966" width="12.140625" customWidth="1"/>
    <col min="8967" max="8967" width="0.140625" customWidth="1"/>
    <col min="9217" max="9217" width="1.5703125" customWidth="1"/>
    <col min="9219" max="9219" width="47.85546875" customWidth="1"/>
    <col min="9220" max="9220" width="11.28515625" customWidth="1"/>
    <col min="9221" max="9221" width="12" customWidth="1"/>
    <col min="9222" max="9222" width="12.140625" customWidth="1"/>
    <col min="9223" max="9223" width="0.140625" customWidth="1"/>
    <col min="9473" max="9473" width="1.5703125" customWidth="1"/>
    <col min="9475" max="9475" width="47.85546875" customWidth="1"/>
    <col min="9476" max="9476" width="11.28515625" customWidth="1"/>
    <col min="9477" max="9477" width="12" customWidth="1"/>
    <col min="9478" max="9478" width="12.140625" customWidth="1"/>
    <col min="9479" max="9479" width="0.140625" customWidth="1"/>
    <col min="9729" max="9729" width="1.5703125" customWidth="1"/>
    <col min="9731" max="9731" width="47.85546875" customWidth="1"/>
    <col min="9732" max="9732" width="11.28515625" customWidth="1"/>
    <col min="9733" max="9733" width="12" customWidth="1"/>
    <col min="9734" max="9734" width="12.140625" customWidth="1"/>
    <col min="9735" max="9735" width="0.140625" customWidth="1"/>
    <col min="9985" max="9985" width="1.5703125" customWidth="1"/>
    <col min="9987" max="9987" width="47.85546875" customWidth="1"/>
    <col min="9988" max="9988" width="11.28515625" customWidth="1"/>
    <col min="9989" max="9989" width="12" customWidth="1"/>
    <col min="9990" max="9990" width="12.140625" customWidth="1"/>
    <col min="9991" max="9991" width="0.140625" customWidth="1"/>
    <col min="10241" max="10241" width="1.5703125" customWidth="1"/>
    <col min="10243" max="10243" width="47.85546875" customWidth="1"/>
    <col min="10244" max="10244" width="11.28515625" customWidth="1"/>
    <col min="10245" max="10245" width="12" customWidth="1"/>
    <col min="10246" max="10246" width="12.140625" customWidth="1"/>
    <col min="10247" max="10247" width="0.140625" customWidth="1"/>
    <col min="10497" max="10497" width="1.5703125" customWidth="1"/>
    <col min="10499" max="10499" width="47.85546875" customWidth="1"/>
    <col min="10500" max="10500" width="11.28515625" customWidth="1"/>
    <col min="10501" max="10501" width="12" customWidth="1"/>
    <col min="10502" max="10502" width="12.140625" customWidth="1"/>
    <col min="10503" max="10503" width="0.140625" customWidth="1"/>
    <col min="10753" max="10753" width="1.5703125" customWidth="1"/>
    <col min="10755" max="10755" width="47.85546875" customWidth="1"/>
    <col min="10756" max="10756" width="11.28515625" customWidth="1"/>
    <col min="10757" max="10757" width="12" customWidth="1"/>
    <col min="10758" max="10758" width="12.140625" customWidth="1"/>
    <col min="10759" max="10759" width="0.140625" customWidth="1"/>
    <col min="11009" max="11009" width="1.5703125" customWidth="1"/>
    <col min="11011" max="11011" width="47.85546875" customWidth="1"/>
    <col min="11012" max="11012" width="11.28515625" customWidth="1"/>
    <col min="11013" max="11013" width="12" customWidth="1"/>
    <col min="11014" max="11014" width="12.140625" customWidth="1"/>
    <col min="11015" max="11015" width="0.140625" customWidth="1"/>
    <col min="11265" max="11265" width="1.5703125" customWidth="1"/>
    <col min="11267" max="11267" width="47.85546875" customWidth="1"/>
    <col min="11268" max="11268" width="11.28515625" customWidth="1"/>
    <col min="11269" max="11269" width="12" customWidth="1"/>
    <col min="11270" max="11270" width="12.140625" customWidth="1"/>
    <col min="11271" max="11271" width="0.140625" customWidth="1"/>
    <col min="11521" max="11521" width="1.5703125" customWidth="1"/>
    <col min="11523" max="11523" width="47.85546875" customWidth="1"/>
    <col min="11524" max="11524" width="11.28515625" customWidth="1"/>
    <col min="11525" max="11525" width="12" customWidth="1"/>
    <col min="11526" max="11526" width="12.140625" customWidth="1"/>
    <col min="11527" max="11527" width="0.140625" customWidth="1"/>
    <col min="11777" max="11777" width="1.5703125" customWidth="1"/>
    <col min="11779" max="11779" width="47.85546875" customWidth="1"/>
    <col min="11780" max="11780" width="11.28515625" customWidth="1"/>
    <col min="11781" max="11781" width="12" customWidth="1"/>
    <col min="11782" max="11782" width="12.140625" customWidth="1"/>
    <col min="11783" max="11783" width="0.140625" customWidth="1"/>
    <col min="12033" max="12033" width="1.5703125" customWidth="1"/>
    <col min="12035" max="12035" width="47.85546875" customWidth="1"/>
    <col min="12036" max="12036" width="11.28515625" customWidth="1"/>
    <col min="12037" max="12037" width="12" customWidth="1"/>
    <col min="12038" max="12038" width="12.140625" customWidth="1"/>
    <col min="12039" max="12039" width="0.140625" customWidth="1"/>
    <col min="12289" max="12289" width="1.5703125" customWidth="1"/>
    <col min="12291" max="12291" width="47.85546875" customWidth="1"/>
    <col min="12292" max="12292" width="11.28515625" customWidth="1"/>
    <col min="12293" max="12293" width="12" customWidth="1"/>
    <col min="12294" max="12294" width="12.140625" customWidth="1"/>
    <col min="12295" max="12295" width="0.140625" customWidth="1"/>
    <col min="12545" max="12545" width="1.5703125" customWidth="1"/>
    <col min="12547" max="12547" width="47.85546875" customWidth="1"/>
    <col min="12548" max="12548" width="11.28515625" customWidth="1"/>
    <col min="12549" max="12549" width="12" customWidth="1"/>
    <col min="12550" max="12550" width="12.140625" customWidth="1"/>
    <col min="12551" max="12551" width="0.140625" customWidth="1"/>
    <col min="12801" max="12801" width="1.5703125" customWidth="1"/>
    <col min="12803" max="12803" width="47.85546875" customWidth="1"/>
    <col min="12804" max="12804" width="11.28515625" customWidth="1"/>
    <col min="12805" max="12805" width="12" customWidth="1"/>
    <col min="12806" max="12806" width="12.140625" customWidth="1"/>
    <col min="12807" max="12807" width="0.140625" customWidth="1"/>
    <col min="13057" max="13057" width="1.5703125" customWidth="1"/>
    <col min="13059" max="13059" width="47.85546875" customWidth="1"/>
    <col min="13060" max="13060" width="11.28515625" customWidth="1"/>
    <col min="13061" max="13061" width="12" customWidth="1"/>
    <col min="13062" max="13062" width="12.140625" customWidth="1"/>
    <col min="13063" max="13063" width="0.140625" customWidth="1"/>
    <col min="13313" max="13313" width="1.5703125" customWidth="1"/>
    <col min="13315" max="13315" width="47.85546875" customWidth="1"/>
    <col min="13316" max="13316" width="11.28515625" customWidth="1"/>
    <col min="13317" max="13317" width="12" customWidth="1"/>
    <col min="13318" max="13318" width="12.140625" customWidth="1"/>
    <col min="13319" max="13319" width="0.140625" customWidth="1"/>
    <col min="13569" max="13569" width="1.5703125" customWidth="1"/>
    <col min="13571" max="13571" width="47.85546875" customWidth="1"/>
    <col min="13572" max="13572" width="11.28515625" customWidth="1"/>
    <col min="13573" max="13573" width="12" customWidth="1"/>
    <col min="13574" max="13574" width="12.140625" customWidth="1"/>
    <col min="13575" max="13575" width="0.140625" customWidth="1"/>
    <col min="13825" max="13825" width="1.5703125" customWidth="1"/>
    <col min="13827" max="13827" width="47.85546875" customWidth="1"/>
    <col min="13828" max="13828" width="11.28515625" customWidth="1"/>
    <col min="13829" max="13829" width="12" customWidth="1"/>
    <col min="13830" max="13830" width="12.140625" customWidth="1"/>
    <col min="13831" max="13831" width="0.140625" customWidth="1"/>
    <col min="14081" max="14081" width="1.5703125" customWidth="1"/>
    <col min="14083" max="14083" width="47.85546875" customWidth="1"/>
    <col min="14084" max="14084" width="11.28515625" customWidth="1"/>
    <col min="14085" max="14085" width="12" customWidth="1"/>
    <col min="14086" max="14086" width="12.140625" customWidth="1"/>
    <col min="14087" max="14087" width="0.140625" customWidth="1"/>
    <col min="14337" max="14337" width="1.5703125" customWidth="1"/>
    <col min="14339" max="14339" width="47.85546875" customWidth="1"/>
    <col min="14340" max="14340" width="11.28515625" customWidth="1"/>
    <col min="14341" max="14341" width="12" customWidth="1"/>
    <col min="14342" max="14342" width="12.140625" customWidth="1"/>
    <col min="14343" max="14343" width="0.140625" customWidth="1"/>
    <col min="14593" max="14593" width="1.5703125" customWidth="1"/>
    <col min="14595" max="14595" width="47.85546875" customWidth="1"/>
    <col min="14596" max="14596" width="11.28515625" customWidth="1"/>
    <col min="14597" max="14597" width="12" customWidth="1"/>
    <col min="14598" max="14598" width="12.140625" customWidth="1"/>
    <col min="14599" max="14599" width="0.140625" customWidth="1"/>
    <col min="14849" max="14849" width="1.5703125" customWidth="1"/>
    <col min="14851" max="14851" width="47.85546875" customWidth="1"/>
    <col min="14852" max="14852" width="11.28515625" customWidth="1"/>
    <col min="14853" max="14853" width="12" customWidth="1"/>
    <col min="14854" max="14854" width="12.140625" customWidth="1"/>
    <col min="14855" max="14855" width="0.140625" customWidth="1"/>
    <col min="15105" max="15105" width="1.5703125" customWidth="1"/>
    <col min="15107" max="15107" width="47.85546875" customWidth="1"/>
    <col min="15108" max="15108" width="11.28515625" customWidth="1"/>
    <col min="15109" max="15109" width="12" customWidth="1"/>
    <col min="15110" max="15110" width="12.140625" customWidth="1"/>
    <col min="15111" max="15111" width="0.140625" customWidth="1"/>
    <col min="15361" max="15361" width="1.5703125" customWidth="1"/>
    <col min="15363" max="15363" width="47.85546875" customWidth="1"/>
    <col min="15364" max="15364" width="11.28515625" customWidth="1"/>
    <col min="15365" max="15365" width="12" customWidth="1"/>
    <col min="15366" max="15366" width="12.140625" customWidth="1"/>
    <col min="15367" max="15367" width="0.140625" customWidth="1"/>
    <col min="15617" max="15617" width="1.5703125" customWidth="1"/>
    <col min="15619" max="15619" width="47.85546875" customWidth="1"/>
    <col min="15620" max="15620" width="11.28515625" customWidth="1"/>
    <col min="15621" max="15621" width="12" customWidth="1"/>
    <col min="15622" max="15622" width="12.140625" customWidth="1"/>
    <col min="15623" max="15623" width="0.140625" customWidth="1"/>
    <col min="15873" max="15873" width="1.5703125" customWidth="1"/>
    <col min="15875" max="15875" width="47.85546875" customWidth="1"/>
    <col min="15876" max="15876" width="11.28515625" customWidth="1"/>
    <col min="15877" max="15877" width="12" customWidth="1"/>
    <col min="15878" max="15878" width="12.140625" customWidth="1"/>
    <col min="15879" max="15879" width="0.140625" customWidth="1"/>
    <col min="16129" max="16129" width="1.5703125" customWidth="1"/>
    <col min="16131" max="16131" width="47.85546875" customWidth="1"/>
    <col min="16132" max="16132" width="11.28515625" customWidth="1"/>
    <col min="16133" max="16133" width="12" customWidth="1"/>
    <col min="16134" max="16134" width="12.140625" customWidth="1"/>
    <col min="16135" max="16135" width="0.140625" customWidth="1"/>
  </cols>
  <sheetData>
    <row r="1" spans="1:7" ht="19.5" customHeight="1">
      <c r="A1" s="398" t="s">
        <v>217</v>
      </c>
      <c r="B1" s="398"/>
      <c r="C1" s="398"/>
      <c r="D1" s="398"/>
      <c r="E1" s="398"/>
      <c r="F1" s="398"/>
      <c r="G1" s="398"/>
    </row>
    <row r="2" spans="1:7" ht="99.75" customHeight="1">
      <c r="A2" s="339"/>
      <c r="B2" s="339"/>
      <c r="C2" s="339"/>
      <c r="D2" s="399" t="s">
        <v>398</v>
      </c>
      <c r="E2" s="399"/>
      <c r="F2" s="399"/>
      <c r="G2" s="339"/>
    </row>
    <row r="3" spans="1:7">
      <c r="A3" s="377" t="s">
        <v>442</v>
      </c>
      <c r="B3" s="377"/>
      <c r="C3" s="377"/>
      <c r="D3" s="377"/>
      <c r="E3" s="377"/>
      <c r="F3" s="377"/>
      <c r="G3" s="377"/>
    </row>
    <row r="4" spans="1:7" ht="32.25" customHeight="1">
      <c r="A4" s="377"/>
      <c r="B4" s="377"/>
      <c r="C4" s="377"/>
      <c r="D4" s="377"/>
      <c r="E4" s="377"/>
      <c r="F4" s="377"/>
      <c r="G4" s="377"/>
    </row>
    <row r="5" spans="1:7" ht="15.75" thickBot="1">
      <c r="A5" s="319"/>
      <c r="B5" s="319"/>
      <c r="C5" s="319"/>
      <c r="D5" s="319"/>
      <c r="E5" s="319"/>
      <c r="F5" s="319"/>
      <c r="G5" s="319"/>
    </row>
    <row r="6" spans="1:7" ht="32.25" thickBot="1">
      <c r="A6" s="319"/>
      <c r="B6" s="320" t="s">
        <v>432</v>
      </c>
      <c r="C6" s="321" t="s">
        <v>433</v>
      </c>
      <c r="D6" s="322" t="s">
        <v>229</v>
      </c>
      <c r="E6" s="322" t="s">
        <v>245</v>
      </c>
      <c r="F6" s="322" t="s">
        <v>390</v>
      </c>
      <c r="G6" s="319"/>
    </row>
    <row r="7" spans="1:7" ht="15.75">
      <c r="A7" s="319"/>
      <c r="B7" s="323">
        <v>1</v>
      </c>
      <c r="C7" s="324" t="s">
        <v>434</v>
      </c>
      <c r="D7" s="325">
        <f t="shared" ref="D7:F8" si="0">D8</f>
        <v>24</v>
      </c>
      <c r="E7" s="326">
        <f t="shared" si="0"/>
        <v>24</v>
      </c>
      <c r="F7" s="326">
        <f t="shared" si="0"/>
        <v>24</v>
      </c>
      <c r="G7" s="319"/>
    </row>
    <row r="8" spans="1:7" ht="15.75">
      <c r="A8" s="319"/>
      <c r="B8" s="323">
        <f>B7+1</f>
        <v>2</v>
      </c>
      <c r="C8" s="327" t="s">
        <v>435</v>
      </c>
      <c r="D8" s="328">
        <f t="shared" si="0"/>
        <v>24</v>
      </c>
      <c r="E8" s="329">
        <f t="shared" si="0"/>
        <v>24</v>
      </c>
      <c r="F8" s="329">
        <f t="shared" si="0"/>
        <v>24</v>
      </c>
      <c r="G8" s="319"/>
    </row>
    <row r="9" spans="1:7" ht="39" customHeight="1">
      <c r="A9" s="319"/>
      <c r="B9" s="281">
        <v>3</v>
      </c>
      <c r="C9" s="327" t="s">
        <v>436</v>
      </c>
      <c r="D9" s="330">
        <f>D11</f>
        <v>24</v>
      </c>
      <c r="E9" s="330">
        <f>E11</f>
        <v>24</v>
      </c>
      <c r="F9" s="330">
        <f>F11</f>
        <v>24</v>
      </c>
      <c r="G9" s="319"/>
    </row>
    <row r="10" spans="1:7" ht="33.75" customHeight="1">
      <c r="A10" s="319"/>
      <c r="B10" s="281">
        <v>4</v>
      </c>
      <c r="C10" s="327" t="s">
        <v>437</v>
      </c>
      <c r="D10" s="328">
        <f>D11</f>
        <v>24</v>
      </c>
      <c r="E10" s="329">
        <f>E11</f>
        <v>24</v>
      </c>
      <c r="F10" s="329">
        <f>F11</f>
        <v>24</v>
      </c>
      <c r="G10" s="319"/>
    </row>
    <row r="11" spans="1:7" ht="48" customHeight="1" thickBot="1">
      <c r="A11" s="319"/>
      <c r="B11" s="331">
        <v>5</v>
      </c>
      <c r="C11" s="327" t="s">
        <v>438</v>
      </c>
      <c r="D11" s="328">
        <v>24</v>
      </c>
      <c r="E11" s="328">
        <v>24</v>
      </c>
      <c r="F11" s="328">
        <v>24</v>
      </c>
      <c r="G11" s="319"/>
    </row>
    <row r="12" spans="1:7" ht="16.5" thickBot="1">
      <c r="A12" s="319"/>
      <c r="B12" s="332"/>
      <c r="C12" s="333" t="s">
        <v>439</v>
      </c>
      <c r="D12" s="334">
        <f>D7</f>
        <v>24</v>
      </c>
      <c r="E12" s="334">
        <f>E7</f>
        <v>24</v>
      </c>
      <c r="F12" s="334">
        <f>F7</f>
        <v>24</v>
      </c>
      <c r="G12" s="319"/>
    </row>
    <row r="13" spans="1:7">
      <c r="G13" s="319"/>
    </row>
    <row r="14" spans="1:7">
      <c r="G14" s="319"/>
    </row>
    <row r="15" spans="1:7">
      <c r="G15" s="319"/>
    </row>
    <row r="16" spans="1:7">
      <c r="G16" s="319"/>
    </row>
    <row r="17" spans="7:7">
      <c r="G17" s="319"/>
    </row>
    <row r="18" spans="7:7">
      <c r="G18" s="319"/>
    </row>
  </sheetData>
  <mergeCells count="3">
    <mergeCell ref="A1:G1"/>
    <mergeCell ref="A3:G4"/>
    <mergeCell ref="D2:F2"/>
  </mergeCells>
  <pageMargins left="0.70866141732283472" right="0.70866141732283472" top="0.74803149606299213" bottom="0.74803149606299213" header="0.31496062992125984" footer="0.31496062992125984"/>
  <pageSetup paperSize="9" scale="9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topLeftCell="A7" workbookViewId="0">
      <selection activeCell="G14" sqref="G14"/>
    </sheetView>
  </sheetViews>
  <sheetFormatPr defaultRowHeight="12.75"/>
  <cols>
    <col min="1" max="1" width="43.5703125" style="222" customWidth="1"/>
    <col min="2" max="2" width="13.85546875" style="222" customWidth="1"/>
    <col min="3" max="3" width="12.42578125" style="222" customWidth="1"/>
    <col min="4" max="4" width="12.7109375" style="222" customWidth="1"/>
    <col min="5" max="16384" width="9.140625" style="222"/>
  </cols>
  <sheetData>
    <row r="1" spans="1:4">
      <c r="C1" s="222" t="s">
        <v>347</v>
      </c>
    </row>
    <row r="2" spans="1:4">
      <c r="A2" s="353" t="s">
        <v>382</v>
      </c>
      <c r="B2" s="353"/>
      <c r="C2" s="353"/>
      <c r="D2" s="353"/>
    </row>
    <row r="3" spans="1:4" ht="27" customHeight="1">
      <c r="B3" s="381" t="s">
        <v>383</v>
      </c>
      <c r="C3" s="381"/>
      <c r="D3" s="381"/>
    </row>
    <row r="4" spans="1:4">
      <c r="C4" s="222" t="s">
        <v>384</v>
      </c>
    </row>
    <row r="5" spans="1:4">
      <c r="A5" s="401" t="s">
        <v>348</v>
      </c>
      <c r="B5" s="401"/>
      <c r="C5" s="401"/>
      <c r="D5" s="401"/>
    </row>
    <row r="6" spans="1:4" ht="39.75" customHeight="1">
      <c r="A6" s="401"/>
      <c r="B6" s="401"/>
      <c r="C6" s="401"/>
      <c r="D6" s="401"/>
    </row>
    <row r="9" spans="1:4">
      <c r="A9" s="223"/>
      <c r="B9" s="199"/>
      <c r="C9" s="400" t="s">
        <v>79</v>
      </c>
      <c r="D9" s="400"/>
    </row>
    <row r="10" spans="1:4" s="215" customFormat="1" ht="30" customHeight="1">
      <c r="A10" s="287" t="s">
        <v>349</v>
      </c>
      <c r="B10" s="36" t="s">
        <v>229</v>
      </c>
      <c r="C10" s="36" t="s">
        <v>245</v>
      </c>
      <c r="D10" s="36" t="s">
        <v>390</v>
      </c>
    </row>
    <row r="11" spans="1:4" s="215" customFormat="1" ht="72.75" customHeight="1">
      <c r="A11" s="214" t="s">
        <v>213</v>
      </c>
      <c r="B11" s="314">
        <v>40</v>
      </c>
      <c r="C11" s="314">
        <v>40</v>
      </c>
      <c r="D11" s="314">
        <v>40</v>
      </c>
    </row>
    <row r="12" spans="1:4" s="215" customFormat="1" ht="57.75" customHeight="1">
      <c r="A12" s="216" t="s">
        <v>367</v>
      </c>
      <c r="B12" s="217">
        <v>37.612000000000002</v>
      </c>
      <c r="C12" s="217">
        <v>37.612000000000002</v>
      </c>
      <c r="D12" s="217">
        <v>37.612000000000002</v>
      </c>
    </row>
    <row r="13" spans="1:4" s="215" customFormat="1" ht="70.5" customHeight="1">
      <c r="A13" s="216" t="s">
        <v>388</v>
      </c>
      <c r="B13" s="217">
        <v>812.92</v>
      </c>
      <c r="C13" s="217">
        <v>812.92</v>
      </c>
      <c r="D13" s="217">
        <v>812.92</v>
      </c>
    </row>
    <row r="14" spans="1:4" s="215" customFormat="1" ht="70.5" customHeight="1">
      <c r="A14" s="216" t="s">
        <v>429</v>
      </c>
      <c r="B14" s="218">
        <v>18.466439999999999</v>
      </c>
      <c r="C14" s="218">
        <v>18.466439999999999</v>
      </c>
      <c r="D14" s="218">
        <v>18.466439999999999</v>
      </c>
    </row>
    <row r="15" spans="1:4" s="215" customFormat="1" ht="81.75" customHeight="1">
      <c r="A15" s="216" t="s">
        <v>290</v>
      </c>
      <c r="B15" s="217">
        <v>1278.6199999999999</v>
      </c>
      <c r="C15" s="217">
        <v>1278.6199999999999</v>
      </c>
      <c r="D15" s="217">
        <v>1278.6199999999999</v>
      </c>
    </row>
    <row r="16" spans="1:4" s="215" customFormat="1" ht="20.25" customHeight="1">
      <c r="A16" s="313" t="s">
        <v>6</v>
      </c>
      <c r="B16" s="217">
        <f>SUM(B11:B15)</f>
        <v>2187.6184399999997</v>
      </c>
      <c r="C16" s="217">
        <f t="shared" ref="C16:D16" si="0">SUM(C11:C15)</f>
        <v>2187.6184399999997</v>
      </c>
      <c r="D16" s="217">
        <f t="shared" si="0"/>
        <v>2187.6184399999997</v>
      </c>
    </row>
  </sheetData>
  <mergeCells count="4">
    <mergeCell ref="A2:D2"/>
    <mergeCell ref="B3:D3"/>
    <mergeCell ref="C9:D9"/>
    <mergeCell ref="A5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'Приложение 1'!Область_печати</vt:lpstr>
      <vt:lpstr>'Приложение 2'!Область_печати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Imba</dc:creator>
  <cp:lastModifiedBy>Бухгалтерия</cp:lastModifiedBy>
  <cp:lastPrinted>2018-11-21T10:23:23Z</cp:lastPrinted>
  <dcterms:created xsi:type="dcterms:W3CDTF">2010-03-12T03:41:40Z</dcterms:created>
  <dcterms:modified xsi:type="dcterms:W3CDTF">2018-11-21T11:24:10Z</dcterms:modified>
</cp:coreProperties>
</file>