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386" windowWidth="10740" windowHeight="900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definedNames>
    <definedName name="_xlnm.Print_Area" localSheetId="0">'Приложение 1'!$A$1:$F$22</definedName>
    <definedName name="_xlnm.Print_Area" localSheetId="1">'Приложение 2'!$A$1:$C$61</definedName>
    <definedName name="_xlnm.Print_Area" localSheetId="3">'Приложение 4'!$A$1:$M$60</definedName>
    <definedName name="_xlnm.Print_Area" localSheetId="4">'Приложение 5'!$A$1:$F$33</definedName>
    <definedName name="_xlnm.Print_Area" localSheetId="5">'Приложение 6'!$A$1:$I$190</definedName>
  </definedNames>
  <calcPr fullCalcOnLoad="1"/>
</workbook>
</file>

<file path=xl/sharedStrings.xml><?xml version="1.0" encoding="utf-8"?>
<sst xmlns="http://schemas.openxmlformats.org/spreadsheetml/2006/main" count="2112" uniqueCount="509">
  <si>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</si>
  <si>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</si>
  <si>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</si>
  <si>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Предоставление субсидий бюджетным, автономным учреждениям и иным некомерческим организациям</t>
  </si>
  <si>
    <t>Всего</t>
  </si>
  <si>
    <t>00</t>
  </si>
  <si>
    <t xml:space="preserve">                                                                 </t>
  </si>
  <si>
    <t xml:space="preserve">            код</t>
  </si>
  <si>
    <t>сумма</t>
  </si>
  <si>
    <t>Муниципальная программа «Улучшение жизнедеятельности населения муниципального образования Недокурский сельсовет».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</si>
  <si>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</si>
  <si>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Муниципальная программа « Развитие физической культуры и спорта в  муниципальном образовании Недокурский сельсовет».</t>
  </si>
  <si>
    <t>Подпрограмма: "Развитие транспортной инфраструктуры муниципального образования Недокурский сельсовет".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</si>
  <si>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 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</si>
  <si>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.</t>
  </si>
  <si>
    <t>Финансовое управление администрации Кежемского района</t>
  </si>
  <si>
    <t>900 1 17 01 050 10 0000 180</t>
  </si>
  <si>
    <t>900 2 08 05 000 10 0000 180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</si>
  <si>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</si>
  <si>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</si>
  <si>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</si>
  <si>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</si>
  <si>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</si>
  <si>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Дотации бюджетам субъектов Российской Федерации и муниципальных образований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</si>
  <si>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</si>
  <si>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</si>
  <si>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</si>
  <si>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</si>
  <si>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Наименование показателя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</si>
  <si>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</si>
  <si>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</si>
  <si>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</si>
  <si>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</si>
  <si>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</si>
  <si>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</si>
  <si>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</si>
  <si>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</si>
  <si>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</si>
  <si>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</si>
  <si>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</si>
  <si>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</si>
  <si>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</si>
  <si>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</si>
  <si>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</si>
  <si>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610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</si>
  <si>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</si>
  <si>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</si>
  <si>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</si>
  <si>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</si>
  <si>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</si>
  <si>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</si>
  <si>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</si>
  <si>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</si>
  <si>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</si>
  <si>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</si>
  <si>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</si>
  <si>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</si>
  <si>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</si>
  <si>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</si>
  <si>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</si>
  <si>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600</t>
  </si>
  <si>
    <t>Субсидии бюджетным учреждениям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</si>
  <si>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</si>
  <si>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</si>
  <si>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</si>
  <si>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</si>
  <si>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</si>
  <si>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</si>
  <si>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тыс. рублей</t>
  </si>
  <si>
    <t>3</t>
  </si>
  <si>
    <t>4</t>
  </si>
  <si>
    <t>5</t>
  </si>
  <si>
    <t>6</t>
  </si>
  <si>
    <t>Администрация Недокурского сельсовета</t>
  </si>
  <si>
    <t xml:space="preserve"> </t>
  </si>
  <si>
    <t>тыс.руб.</t>
  </si>
  <si>
    <t>№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</si>
  <si>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</si>
  <si>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</si>
  <si>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</si>
  <si>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</si>
  <si>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</si>
  <si>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</si>
  <si>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</si>
  <si>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</si>
  <si>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</si>
  <si>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</si>
  <si>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</si>
  <si>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</si>
  <si>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</si>
  <si>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</si>
  <si>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020</t>
  </si>
  <si>
    <t>030</t>
  </si>
  <si>
    <t>040</t>
  </si>
  <si>
    <t>30</t>
  </si>
  <si>
    <t>40</t>
  </si>
  <si>
    <t>НАЛОГИ НА ИМУЩЕСТВО</t>
  </si>
  <si>
    <t>Налог на имущество физических лиц</t>
  </si>
  <si>
    <t xml:space="preserve">Земельный налог </t>
  </si>
  <si>
    <t>033</t>
  </si>
  <si>
    <t>2</t>
  </si>
  <si>
    <t>БЕЗВОЗМЕЗДНЫЕ ПОСТУПЛЕНИЯ ОТ ДРУГИХ БЮДЖЕТОВ БЮДЖЕТНОЙ СИСТЕМЫ РОССИЙСКОЙ ФЕДЕРАЦИИ</t>
  </si>
  <si>
    <t>807</t>
  </si>
  <si>
    <t>151</t>
  </si>
  <si>
    <t>001</t>
  </si>
  <si>
    <t>999</t>
  </si>
  <si>
    <t>ВСЕГО ДОХОДОВ</t>
  </si>
  <si>
    <t>043</t>
  </si>
  <si>
    <t>Раздел             Подраздел</t>
  </si>
  <si>
    <t>0800</t>
  </si>
  <si>
    <t>0801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</si>
  <si>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</si>
  <si>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</si>
  <si>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</si>
  <si>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</si>
  <si>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</si>
  <si>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</si>
  <si>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</si>
  <si>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</si>
  <si>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</si>
  <si>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</si>
  <si>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</si>
  <si>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</si>
  <si>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</si>
  <si>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</si>
  <si>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</si>
  <si>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</si>
  <si>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</si>
  <si>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</si>
  <si>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</si>
  <si>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</si>
  <si>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</si>
  <si>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</si>
  <si>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</si>
  <si>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 xml:space="preserve">Главные администраторы </t>
  </si>
  <si>
    <t xml:space="preserve">Подпрограмма: "Развитие транспортной инфраструктуры муниципального образования Недокурский сельсовет" 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</si>
  <si>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</si>
  <si>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</si>
  <si>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</si>
  <si>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</si>
  <si>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</si>
  <si>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</si>
  <si>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</si>
  <si>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</si>
  <si>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Федерации)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</si>
  <si>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</si>
  <si>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Доходы бюджетов сельских поселений от возврата бюджетными учреждениями остатков субсидий прошлых лет</t>
  </si>
  <si>
    <t>807 2 18 05010 10 0000 180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</si>
  <si>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</si>
  <si>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807 1 08 04020 01 1000 110</t>
  </si>
  <si>
    <t>807 1 08 04020 01 2000 110</t>
  </si>
  <si>
    <t>807 1 08 04020 01 3000 110</t>
  </si>
  <si>
    <t>807 1 08 04020 01 4000 110</t>
  </si>
  <si>
    <t>807 1 16 32000 10 0000 140</t>
  </si>
  <si>
    <t>807 1 16 51040 02 0000 140</t>
  </si>
  <si>
    <t>807 1 17 01050 10 0000 180</t>
  </si>
  <si>
    <t>807 1 17 05050 10 0000 180</t>
  </si>
  <si>
    <t>807 1 17 14030 10 0000 180</t>
  </si>
  <si>
    <t>807 2 07 05030 10 0000 180</t>
  </si>
  <si>
    <t>024</t>
  </si>
  <si>
    <t xml:space="preserve"> Иные межбюджетные трансферты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</si>
  <si>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</si>
  <si>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</si>
  <si>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</si>
  <si>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</si>
  <si>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</si>
  <si>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</si>
  <si>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</si>
  <si>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</si>
  <si>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</si>
  <si>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</si>
  <si>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</si>
  <si>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</si>
  <si>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</si>
  <si>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</si>
  <si>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</si>
  <si>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</si>
  <si>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</si>
  <si>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>03 3 00 49050</t>
  </si>
  <si>
    <t>02 0 00 00000</t>
  </si>
  <si>
    <t>02 0 00 00610</t>
  </si>
  <si>
    <t>04 1 00  00220</t>
  </si>
  <si>
    <t>04 2 00 49580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</si>
  <si>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</si>
  <si>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</si>
  <si>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</si>
  <si>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</si>
  <si>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</si>
  <si>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Наименование иных межбюджетных трансфертов</t>
  </si>
  <si>
    <t>Наименование разделов</t>
  </si>
  <si>
    <t>Расходы на выплаты персоналу государственных муниципальных  органов</t>
  </si>
  <si>
    <t>Прочие межбюджетные трансферты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</si>
  <si>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</si>
  <si>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Софинансирование расходов на обеспечение первичных мер пожарной безопасности в рамках непрограмных расходов</t>
  </si>
  <si>
    <t>Муниципальные программы</t>
  </si>
  <si>
    <t>непрограммные расходы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</si>
  <si>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</si>
  <si>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</si>
  <si>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</si>
  <si>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</si>
  <si>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</si>
  <si>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</si>
  <si>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</si>
  <si>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</si>
  <si>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</si>
  <si>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</si>
  <si>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15</t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</si>
  <si>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</si>
  <si>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</si>
  <si>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</si>
  <si>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807 2 02 30024 10 7514 151</t>
  </si>
  <si>
    <t>807 2 02 35118 10 0000 151</t>
  </si>
  <si>
    <t>807 2 02 49999 10 0053 151</t>
  </si>
  <si>
    <t>Прочие межбюджетные трансферты на обеспечение первичных мер пожарной безопасности в рамках подпрограммы  «Предупреждение, спасение, помощь населению края в чрезвычайных ситуациях» государственной программы Красноярского края  «Защита от чрезвычайных ситуаций природного и техногенного характера и обеспечение безопасности населения»</t>
  </si>
  <si>
    <t>807 2 02 49999 10 0059 151</t>
  </si>
  <si>
    <t>807 2 02 49999 10 0057 151</t>
  </si>
  <si>
    <t>807 2 02 49999 10 0055 151</t>
  </si>
  <si>
    <t>807 2 02 15001 10 0000 151</t>
  </si>
  <si>
    <t>Прочие межбюджетные трансферты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</si>
  <si>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</si>
  <si>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</si>
  <si>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</si>
  <si>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</si>
  <si>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</si>
  <si>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</si>
  <si>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</si>
  <si>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</si>
  <si>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</si>
  <si>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ИТОГО:  ИСТОЧНИКОВ  ВНУТРЕННЕГО  ФИНАНСИРОВАНИЯ</t>
  </si>
  <si>
    <t>807 01 05 00 00 00 0000 000</t>
  </si>
  <si>
    <t>807 01 05 00 00 00 0000 500</t>
  </si>
  <si>
    <t>807 01 05 02 00 00 0000 500</t>
  </si>
  <si>
    <t>807 01 05 02 01 00 0000 510</t>
  </si>
  <si>
    <t>807 01 05 02 01 10 0000 510</t>
  </si>
  <si>
    <t>807 01 05 00 00 00 0000 600</t>
  </si>
  <si>
    <t>807 01 05 02 00 00 0000 600</t>
  </si>
  <si>
    <t>807 01 05 02 01 00 0000 610</t>
  </si>
  <si>
    <t>807 01 05 02 01 10 0000 610</t>
  </si>
  <si>
    <t>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</si>
  <si>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</si>
  <si>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</si>
  <si>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</si>
  <si>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</si>
  <si>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</si>
  <si>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</si>
  <si>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</si>
  <si>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</si>
  <si>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807 1 11 05075 10 1000 120</t>
  </si>
  <si>
    <t>807 1 11 05075 10 2000 120</t>
  </si>
  <si>
    <t>Доходы от сдачи в аренду имущества, составляющего казну сельских поселений (за исключением земельных участков)</t>
  </si>
  <si>
    <t>807 2 02 49999 10 0021 151</t>
  </si>
  <si>
    <t>807 2 02 49999 10 0023 151</t>
  </si>
  <si>
    <t>807 2 02 49999 10 0046 151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</si>
  <si>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</si>
  <si>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</si>
  <si>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</si>
  <si>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</si>
  <si>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</si>
  <si>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</si>
  <si>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</si>
  <si>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</si>
  <si>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</si>
  <si>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</si>
  <si>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</si>
  <si>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Руководство и управление в сфере управленческеих функций органов местного самоуправления в рамках непрограммных расходов органов местного самоуправления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</si>
  <si>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</si>
  <si>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</si>
  <si>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807 2 02 49999 10 0063 151</t>
  </si>
  <si>
    <t xml:space="preserve"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</si>
  <si>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0059</t>
  </si>
  <si>
    <t>Прочие межбюджетные трансферты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</si>
  <si>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0063</t>
  </si>
  <si>
    <t>0053</t>
  </si>
  <si>
    <t>Расходы на обеспечение первичных мер пожарной безопасности в рамках непрограмных расходов</t>
  </si>
  <si>
    <t>04 2 00 74120</t>
  </si>
  <si>
    <t>Софинансирование расходов на обеспечение первичных мер пожарной безопасности в рамках непрограммных расходов</t>
  </si>
  <si>
    <t>04 2 00 S4120</t>
  </si>
  <si>
    <t>Софинансирование на осуществление дорожной деятельности в отношении авомобильных дорог общего пользования местного значения за счет средств муниципального дорожного фонда  в 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</si>
  <si>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системы» </t>
  </si>
  <si>
    <t xml:space="preserve">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</si>
  <si>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 xml:space="preserve">Софинансирование расходов на содержание автомобильных дорог общего пользования местного значения за счет средств дорожного фонда в 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</t>
  </si>
  <si>
    <t>03 2 00 75080</t>
  </si>
  <si>
    <t>03 2 00 S5080</t>
  </si>
  <si>
    <t>Расходы на обеспечение первичных мер пожарной безопасности в рамках непрограммных расходов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</si>
  <si>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</si>
  <si>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807 2 02 49999 10 0068 151</t>
  </si>
  <si>
    <t>17</t>
  </si>
  <si>
    <t>14</t>
  </si>
  <si>
    <t>180</t>
  </si>
  <si>
    <t>0046</t>
  </si>
  <si>
    <t>0021</t>
  </si>
  <si>
    <t>0068</t>
  </si>
  <si>
    <t>Другие вопросы в области жилищно-коммунального хозяйства</t>
  </si>
  <si>
    <t>0505</t>
  </si>
  <si>
    <t>03 2 00 74920</t>
  </si>
  <si>
    <t>03 2 00 S4920</t>
  </si>
  <si>
    <t>Реализация мероприятий, направленных на повышение безопасности дорожного движения в рамках подпрограммы "Повышение безопасности дорожного движения в Красноярском крае" государственной программы Красноярского края " Развитие транспортной системы"</t>
  </si>
  <si>
    <t>Софинансирование расходов  на  реализацию мероприятий, направленных на повышение безопасности дорожного движения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</si>
  <si>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03 3 00 77410</t>
  </si>
  <si>
    <t>03 3 00 S7410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</si>
  <si>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</si>
  <si>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04 2 00 48110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</si>
  <si>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</t>
  </si>
  <si>
    <t>04 1 00 10210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</si>
  <si>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</si>
  <si>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</t>
  </si>
  <si>
    <t>04 1 00  10210</t>
  </si>
  <si>
    <t>Приложение 1</t>
  </si>
  <si>
    <t>Приложение 3</t>
  </si>
  <si>
    <t xml:space="preserve">                                                              Приложение  5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</si>
  <si>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</si>
  <si>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807 2 02 49999 10 0064 151</t>
  </si>
  <si>
    <t>807 2 02 49999 10 0071 151</t>
  </si>
  <si>
    <t>Прочие межбюджетные трансферты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</si>
  <si>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Итого</t>
  </si>
  <si>
    <t>Приложение  9</t>
  </si>
  <si>
    <t>Наименование</t>
  </si>
  <si>
    <t>05</t>
  </si>
  <si>
    <t>050</t>
  </si>
  <si>
    <t>Здравоохранение</t>
  </si>
  <si>
    <t>0900</t>
  </si>
  <si>
    <t>Другие вопросы в области здравоохранения</t>
  </si>
  <si>
    <t>0909</t>
  </si>
  <si>
    <t>04 2 00 49640</t>
  </si>
  <si>
    <t>02 0 00 10210</t>
  </si>
  <si>
    <t>Транспортировка в морг безродных, невостребованных и неопознанных умерших в рамках непрограммных расходов</t>
  </si>
  <si>
    <t>исполнено</t>
  </si>
  <si>
    <t>% исполнения</t>
  </si>
  <si>
    <t>Исполнено</t>
  </si>
  <si>
    <t xml:space="preserve">% исполнения </t>
  </si>
  <si>
    <t xml:space="preserve">"Об исполнении бюджета Недокурского сельсовета  Кежемского района Красноярского края за 2018 год" </t>
  </si>
  <si>
    <t>2018 год</t>
  </si>
  <si>
    <t xml:space="preserve"> источников внутреннего финансирования дефицита бюджета Недокурского сельсовета за 2018 год </t>
  </si>
  <si>
    <t>Приложение  10</t>
  </si>
  <si>
    <t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</si>
  <si>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Приложение № 8</t>
  </si>
  <si>
    <t>№п/п</t>
  </si>
  <si>
    <t>Наименование нормативного правового акта, наименование нормативного  обязательства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</si>
  <si>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</si>
  <si>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</si>
  <si>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</si>
  <si>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</si>
  <si>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</si>
  <si>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Публичные нормативные обязательства Недокурского сельсовета за 2018 г.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</si>
  <si>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</si>
  <si>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Приложение №2</t>
  </si>
  <si>
    <t>Код классификации доходов бюджета</t>
  </si>
  <si>
    <t>Наименование кода классификации доходов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</si>
  <si>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</si>
  <si>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(пени и проценты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</si>
  <si>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</si>
  <si>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(прочие поступления)</t>
  </si>
  <si>
    <t>Доходы от сдачи в аренду имущества, составляющего казну сельских поселений (за исключением земельных участков))  (сумма платежа (перерасчеты, недоимка и задолженность по соответствующему платежу, в том числе по отмененному))</t>
  </si>
  <si>
    <t>Доходы от сдачи в аренду имущества, составляющего казну сельских поселений (за исключением земельных участков) (пени и проценты по соответствующему платежу)</t>
  </si>
  <si>
    <t>807 1 11 05075 10 3000 120</t>
  </si>
  <si>
    <t>Доходы от сдачи в аренду имущества, составляющего казну сельских поселений (за исключением земельных участков)  (суммы денежных взысканий (штрафов) по соответствующему платежу согласно законодательству Российской Федерации)</t>
  </si>
  <si>
    <t>807 1 11 09045 10 1100 120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</si>
  <si>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</si>
  <si>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807 1 13 01995 10 0000 130</t>
  </si>
  <si>
    <t>Прочие доходы от оказания платных услуг (работ) получателями средств бюджетов сельских поселений</t>
  </si>
  <si>
    <t>807 1 13 02065 10 0000 130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</si>
  <si>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</si>
  <si>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807 1 13 02995 10 0000 130</t>
  </si>
  <si>
    <t>Прочие доходы от компенсации затрат бюджетов сельских поселений</t>
  </si>
  <si>
    <t>807 1 14 02053 10 0000 410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</si>
  <si>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</si>
  <si>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807 1 14 06025 10 0000 430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</si>
  <si>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</si>
  <si>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807 1 16 23051 10 0000 140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</si>
  <si>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</si>
  <si>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807 1 16 23052 10 0000 140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</si>
  <si>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</si>
  <si>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</si>
  <si>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на выравнивание бюджетной обеспеченности поселений в рамках подпрограммы "Создание условий для эффективного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</si>
  <si>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807 2 02 49999 10 0036 151</t>
  </si>
  <si>
    <t>Прочие межбюджетные трансферты, передаваемые бюджетам сельских поселений на государственную поддержку действующих и вновь создаваемых спортивных клубов по месту жительства граждан</t>
  </si>
  <si>
    <t>Прочие межбюджетные трансферты на поддержку мер по обеспечению сбалансированности бюджетов в рамках подпрограммы "Создание условий для эффективного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</si>
  <si>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</si>
  <si>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Прочие безвозмездные поступления в бюджеты поселений </t>
  </si>
  <si>
    <t>807 2 18 05020 10 0000 180</t>
  </si>
  <si>
    <t>Доходы бюджетов сельских поселений от возврата автономными учреждениями остатков субсидий прошлых лет</t>
  </si>
  <si>
    <t>807 2 18 05030 10 0000 180</t>
  </si>
  <si>
    <t>Доходы бюджетов сельских поселений от возврата иными организациями остатков субсидий прошлых лет</t>
  </si>
  <si>
    <t>807 2 18 60010 10 0000 151</t>
  </si>
  <si>
    <t>807 2 18 60020 10 0000 151</t>
  </si>
  <si>
    <t>807 2 19 60010 10 0000 151</t>
  </si>
  <si>
    <t>Возврат прочих остатков субсидий, субвенций и иных межбюджетных трансфертов, имеющих целевое назначение, прошлых лет  из бюджетов сельских поселений</t>
  </si>
  <si>
    <t>807 2 02 49999 10 0076 151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</si>
  <si>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</si>
  <si>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807 2 02 49999 10 0077 151</t>
  </si>
  <si>
    <t>Прочие межбюджетные трансферты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</si>
  <si>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807 1 11 05075 10 0000 120</t>
  </si>
  <si>
    <t>807 2 02 49999 10 0081 151</t>
  </si>
  <si>
    <t>Прочие межбюджетные трансферты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</si>
  <si>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807 1 16 90050 10 0000 140</t>
  </si>
  <si>
    <t>Прочие поступления от денежных взысканий (штрафов) и иных сумм возмещении ущерба, зачисляемые в бюджеты сельских поселений</t>
  </si>
  <si>
    <t>Плата за пользование жилым помещением (плата за наем) по договорам социального найма жилых помещений муниципального жилищного фонда</t>
  </si>
  <si>
    <t>Невыясненные поступления, зачисляемые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</si>
  <si>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</si>
  <si>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главного администратора</t>
  </si>
  <si>
    <t xml:space="preserve">Код классификации источников финансирования дефицита бюджета </t>
  </si>
  <si>
    <t>Наименование кода группы, подгруппы, статьи и вида источника финансирования дефицита бюджета</t>
  </si>
  <si>
    <t>код главного администратора</t>
  </si>
  <si>
    <t>код группы подвида</t>
  </si>
  <si>
    <t>код аналитической группы подвида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</si>
  <si>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</si>
  <si>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</si>
  <si>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пожарной безопасности</t>
  </si>
  <si>
    <t>1000</t>
  </si>
  <si>
    <t>1001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</si>
  <si>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</si>
  <si>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</si>
  <si>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04 1 00 10400</t>
  </si>
  <si>
    <t>Расходы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</si>
  <si>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04 1 00 10470</t>
  </si>
  <si>
    <t>Расходы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</si>
  <si>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Недокурский сельский Совет депутатов Кежемского района Красноярского края</t>
  </si>
  <si>
    <t>Функционирование органов местного самоуправления, казенных учреждений</t>
  </si>
  <si>
    <t>Руководство и управление в сфере установленных функций органов местного самоуправления в рамках непрограммных расходов</t>
  </si>
  <si>
    <t>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</si>
  <si>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</si>
  <si>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04 1 00 00870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</si>
  <si>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Недокурский сельсовет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Недокурский сельсовет (за исключением судебных актов о взыскании денежных средств в порядке субсидиарной ответственности главных распорядителей средств бюджета поселения) в рамках непрограммных расходов органов местного самоуправления</t>
  </si>
  <si>
    <t>Исполнение судебных актов</t>
  </si>
  <si>
    <t>830</t>
  </si>
  <si>
    <t>Обеспечение деятельности централизованной бухгалтерии в рамках непрограммных расходов органов местного самоуправления</t>
  </si>
  <si>
    <t>04 1 00 44030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</si>
  <si>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</si>
  <si>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Расходы по устройству минерализованных защитных противопожарных полос в рамках непрограмных расходов</t>
  </si>
  <si>
    <t xml:space="preserve">03 3 00 49040 </t>
  </si>
  <si>
    <t>03 3 00 49040</t>
  </si>
  <si>
    <t>Прочие непрограмные мероприятия</t>
  </si>
  <si>
    <t>04 6 00 00000</t>
  </si>
  <si>
    <t>Мероприятия в области занятости населения в рамках непрограммных расходов</t>
  </si>
  <si>
    <t>04 6 00 46040</t>
  </si>
  <si>
    <t>04 7 00 00000</t>
  </si>
  <si>
    <t>04 7 00 48220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</si>
  <si>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</t>
  </si>
  <si>
    <t>04 7 00 10210</t>
  </si>
  <si>
    <t>04 7 00 10490</t>
  </si>
  <si>
    <t xml:space="preserve">Обеспечение деятельности (оказание услуг) подведомственных учреждений в рамках прочих непрограммных мероприятий   </t>
  </si>
  <si>
    <t>04 2 00 00610</t>
  </si>
  <si>
    <t xml:space="preserve">Субсидирование учреждений бюджетной сферы, в том числе казенных, бюджетных, автономных и некоммерческих организаций </t>
  </si>
  <si>
    <t>Субсидии бюджетным учреждениям на иные цели</t>
  </si>
  <si>
    <t>612</t>
  </si>
  <si>
    <t>04 8 00 00000</t>
  </si>
  <si>
    <t>04 8 00 01110</t>
  </si>
  <si>
    <t>300</t>
  </si>
  <si>
    <t>310</t>
  </si>
  <si>
    <t>Муниципальная программа «Развитие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</si>
  <si>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«Развитие физической культуры и спорта в  муниципальном образовании Недокурский сельсовет».</t>
  </si>
  <si>
    <t>Приложение  6</t>
  </si>
  <si>
    <t xml:space="preserve">Ведомственная структура расходов бюджета Недокурского сельсовета за 2018 год </t>
  </si>
  <si>
    <t>Приложение № 7</t>
  </si>
  <si>
    <t>Наименование муниципальной программы и наименование показателей бюджетной классификации</t>
  </si>
  <si>
    <t xml:space="preserve">Организация и содержание мест захоронения в рамках  подпрограммы "Благоустройство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</si>
  <si>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04 1 00  10400</t>
  </si>
  <si>
    <t>04 1 00  10470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</si>
  <si>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</si>
  <si>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831</t>
  </si>
  <si>
    <t>04 7 0010210</t>
  </si>
  <si>
    <t>04 7 0010490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</si>
  <si>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за  2018 год</t>
  </si>
  <si>
    <t>Приложение № 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</si>
  <si>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</si>
  <si>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022</t>
  </si>
  <si>
    <t xml:space="preserve">Акцизы на автомобильный бензин, производимый на территории РФ </t>
  </si>
  <si>
    <t>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</si>
  <si>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</si>
  <si>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</si>
  <si>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</si>
  <si>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 , взимаемый по ставкам , применяемым к объектам налогообложения 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</si>
  <si>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</si>
  <si>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</si>
  <si>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 по делам, рассматриваемым в судах общей юрисдикции, мировыми судьями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</si>
  <si>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</si>
  <si>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11</t>
  </si>
  <si>
    <t>09</t>
  </si>
  <si>
    <t>045</t>
  </si>
  <si>
    <t>БЕЗВОЗМЕЗДНЫЕ ПОСТУПЛЕНИЯ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</si>
  <si>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</si>
  <si>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</si>
  <si>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0076</t>
  </si>
  <si>
    <t>0077</t>
  </si>
  <si>
    <t>0081</t>
  </si>
  <si>
    <t>18</t>
  </si>
  <si>
    <t>Невыясненные доходы бюджетов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</si>
  <si>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согласно законодательству Российской Федерации)</t>
  </si>
  <si>
    <t xml:space="preserve">к  решению Недокурского </t>
  </si>
  <si>
    <t xml:space="preserve"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 местного самоуправления  района за 2018 год </t>
  </si>
  <si>
    <t xml:space="preserve">Объем межбюджетных трансфертов, получаемых из других бюджетов бюджетной системы Российской Федерации Недокурского сельсовета за 2018 год </t>
  </si>
  <si>
    <t>Распределение расходов местного бюджета Недокурского сельсовета за 2018  год  по разделам и подразделам классификации расходов бюджетов Российской Федерации</t>
  </si>
  <si>
    <t xml:space="preserve">Доходы местного бюджета Недокурского сельсовета за 2018 год </t>
  </si>
  <si>
    <t xml:space="preserve">  бюджета  Недокурского сельсовета за 2018 год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</si>
  <si>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</si>
  <si>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</si>
  <si>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</si>
  <si>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</si>
  <si>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Иные межбюджетные трансферты на реализацию проекта по благоустройству территории поселения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</si>
  <si>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Софинансирование  иных межбюджетных трансфертов на реализацию проекта по благоустройству территории поселения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</si>
  <si>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Иные межбюджетные трансферты выделяемые из бюджета Недокурского сельсовета в районный бюджет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</t>
  </si>
  <si>
    <t>Иные межбюджетные трансферты выделяемые из бюджета Недокурского сельсовета в районный бюджет на увеличение размеров оплаты труда работников учреждений культуры, подведомственных муниципальным органам управления в области культуры в рамках непрограммных расходов</t>
  </si>
  <si>
    <t>Прочие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финансами"</t>
  </si>
  <si>
    <t>сельского Совета депутатов  от 31.05.2019 г. № 37-184р</t>
  </si>
  <si>
    <t xml:space="preserve">     к  решению Недокурского сельского Совета депутатов  от 31.05.2019 г. № 37-184р</t>
  </si>
  <si>
    <t xml:space="preserve">     к решению Недокурского сельского Совета депутатов  от 31.05.2019 г. № 37-184р</t>
  </si>
  <si>
    <t>к  решению Недокурского сельского Совета депутатов  от 31.05.2019 г. № 37-184р</t>
  </si>
  <si>
    <t>к решению Недокурского сельского Совета депутатов  от 31.05.2019 г. № 37-184р</t>
  </si>
  <si>
    <t xml:space="preserve">к решению Недокурского сельского Совета депутатов  от 31.05.2019 г.                     № 37-184р                                                            "Об исполнении бюджета Недокурского сельсовета  Кежемского района Красноярского края за 2018 год"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</si>
</sst>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#,##0.00000"/>
    <numFmt numFmtId="168" formatCode="0.0"/>
    <numFmt numFmtId="169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Calibri"/>
      <family val="2"/>
    </font>
    <font>
      <sz val="12"/>
      <name val="Helv"/>
      <family val="0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wrapText="1" shrinkToFit="1"/>
    </xf>
    <xf numFmtId="0" fontId="10" fillId="0" borderId="11" xfId="0" applyFont="1" applyFill="1" applyBorder="1" applyAlignment="1">
      <alignment horizontal="justify"/>
    </xf>
    <xf numFmtId="49" fontId="10" fillId="0" borderId="12" xfId="0" applyNumberFormat="1" applyFont="1" applyFill="1" applyBorder="1" applyAlignment="1">
      <alignment horizontal="right"/>
    </xf>
    <xf numFmtId="49" fontId="10" fillId="0" borderId="13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right" wrapText="1" shrinkToFit="1"/>
    </xf>
    <xf numFmtId="0" fontId="1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justify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0" fontId="17" fillId="0" borderId="10" xfId="57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3" fillId="33" borderId="0" xfId="58" applyFont="1" applyFill="1" applyProtection="1">
      <alignment/>
      <protection locked="0"/>
    </xf>
    <xf numFmtId="0" fontId="3" fillId="33" borderId="0" xfId="58" applyFont="1" applyFill="1" applyBorder="1">
      <alignment/>
      <protection/>
    </xf>
    <xf numFmtId="0" fontId="3" fillId="33" borderId="0" xfId="58" applyFont="1" applyFill="1">
      <alignment/>
      <protection/>
    </xf>
    <xf numFmtId="0" fontId="1" fillId="33" borderId="0" xfId="58" applyFont="1" applyFill="1" applyProtection="1">
      <alignment/>
      <protection locked="0"/>
    </xf>
    <xf numFmtId="0" fontId="22" fillId="33" borderId="0" xfId="58" applyFont="1" applyFill="1" applyProtection="1">
      <alignment/>
      <protection locked="0"/>
    </xf>
    <xf numFmtId="165" fontId="1" fillId="33" borderId="0" xfId="58" applyNumberFormat="1" applyFont="1" applyFill="1" applyBorder="1" applyAlignment="1" applyProtection="1">
      <alignment horizontal="right"/>
      <protection locked="0"/>
    </xf>
    <xf numFmtId="2" fontId="3" fillId="33" borderId="10" xfId="58" applyNumberFormat="1" applyFont="1" applyFill="1" applyBorder="1" applyAlignment="1" applyProtection="1">
      <alignment horizontal="center" vertical="center"/>
      <protection locked="0"/>
    </xf>
    <xf numFmtId="0" fontId="2" fillId="33" borderId="10" xfId="58" applyFont="1" applyFill="1" applyBorder="1" applyAlignment="1" applyProtection="1">
      <alignment horizontal="center"/>
      <protection locked="0"/>
    </xf>
    <xf numFmtId="0" fontId="3" fillId="33" borderId="10" xfId="58" applyFont="1" applyFill="1" applyBorder="1" applyAlignment="1" applyProtection="1">
      <alignment horizontal="center"/>
      <protection locked="0"/>
    </xf>
    <xf numFmtId="49" fontId="2" fillId="33" borderId="10" xfId="58" applyNumberFormat="1" applyFont="1" applyFill="1" applyBorder="1" applyAlignment="1" applyProtection="1">
      <alignment horizontal="center"/>
      <protection locked="0"/>
    </xf>
    <xf numFmtId="49" fontId="2" fillId="33" borderId="10" xfId="58" applyNumberFormat="1" applyFont="1" applyFill="1" applyBorder="1" applyAlignment="1" applyProtection="1">
      <alignment horizontal="right"/>
      <protection locked="0"/>
    </xf>
    <xf numFmtId="0" fontId="2" fillId="33" borderId="10" xfId="58" applyFont="1" applyFill="1" applyBorder="1" applyProtection="1">
      <alignment/>
      <protection locked="0"/>
    </xf>
    <xf numFmtId="49" fontId="2" fillId="33" borderId="10" xfId="58" applyNumberFormat="1" applyFont="1" applyFill="1" applyBorder="1" applyProtection="1">
      <alignment/>
      <protection locked="0"/>
    </xf>
    <xf numFmtId="49" fontId="2" fillId="33" borderId="10" xfId="58" applyNumberFormat="1" applyFont="1" applyFill="1" applyBorder="1" applyAlignment="1" applyProtection="1">
      <alignment horizontal="left"/>
      <protection locked="0"/>
    </xf>
    <xf numFmtId="49" fontId="14" fillId="33" borderId="10" xfId="58" applyNumberFormat="1" applyFont="1" applyFill="1" applyBorder="1" applyAlignment="1" applyProtection="1">
      <alignment vertical="top"/>
      <protection locked="0"/>
    </xf>
    <xf numFmtId="49" fontId="14" fillId="33" borderId="10" xfId="58" applyNumberFormat="1" applyFont="1" applyFill="1" applyBorder="1" applyAlignment="1" applyProtection="1">
      <alignment horizontal="left" vertical="top"/>
      <protection locked="0"/>
    </xf>
    <xf numFmtId="49" fontId="14" fillId="33" borderId="10" xfId="58" applyNumberFormat="1" applyFont="1" applyFill="1" applyBorder="1" applyAlignment="1" applyProtection="1">
      <alignment horizontal="right" vertical="top"/>
      <protection locked="0"/>
    </xf>
    <xf numFmtId="0" fontId="14" fillId="33" borderId="10" xfId="58" applyFont="1" applyFill="1" applyBorder="1" applyAlignment="1" applyProtection="1">
      <alignment vertical="top" wrapText="1"/>
      <protection locked="0"/>
    </xf>
    <xf numFmtId="49" fontId="3" fillId="33" borderId="10" xfId="58" applyNumberFormat="1" applyFont="1" applyFill="1" applyBorder="1" applyAlignment="1" applyProtection="1">
      <alignment vertical="top"/>
      <protection locked="0"/>
    </xf>
    <xf numFmtId="49" fontId="3" fillId="33" borderId="10" xfId="58" applyNumberFormat="1" applyFont="1" applyFill="1" applyBorder="1" applyAlignment="1" applyProtection="1">
      <alignment horizontal="left" vertical="top"/>
      <protection locked="0"/>
    </xf>
    <xf numFmtId="49" fontId="3" fillId="33" borderId="10" xfId="58" applyNumberFormat="1" applyFont="1" applyFill="1" applyBorder="1" applyAlignment="1" applyProtection="1">
      <alignment horizontal="right" vertical="top"/>
      <protection locked="0"/>
    </xf>
    <xf numFmtId="0" fontId="3" fillId="33" borderId="10" xfId="58" applyFont="1" applyFill="1" applyBorder="1" applyAlignment="1" applyProtection="1">
      <alignment vertical="top" wrapText="1"/>
      <protection locked="0"/>
    </xf>
    <xf numFmtId="0" fontId="13" fillId="33" borderId="10" xfId="58" applyFont="1" applyFill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2" fillId="33" borderId="10" xfId="58" applyFont="1" applyFill="1" applyBorder="1" applyAlignment="1" applyProtection="1">
      <alignment vertical="top"/>
      <protection locked="0"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14" fillId="33" borderId="10" xfId="58" applyNumberFormat="1" applyFont="1" applyFill="1" applyBorder="1" applyAlignment="1" applyProtection="1">
      <alignment vertical="top" wrapText="1"/>
      <protection locked="0"/>
    </xf>
    <xf numFmtId="49" fontId="14" fillId="33" borderId="10" xfId="58" applyNumberFormat="1" applyFont="1" applyFill="1" applyBorder="1" applyAlignment="1" applyProtection="1">
      <alignment horizontal="left" vertical="top" wrapText="1"/>
      <protection locked="0"/>
    </xf>
    <xf numFmtId="49" fontId="14" fillId="33" borderId="10" xfId="58" applyNumberFormat="1" applyFont="1" applyFill="1" applyBorder="1" applyAlignment="1" applyProtection="1">
      <alignment horizontal="right" vertical="top" wrapText="1"/>
      <protection locked="0"/>
    </xf>
    <xf numFmtId="49" fontId="3" fillId="33" borderId="10" xfId="58" applyNumberFormat="1" applyFont="1" applyFill="1" applyBorder="1" applyAlignment="1" applyProtection="1">
      <alignment horizontal="left" vertical="top" wrapText="1"/>
      <protection locked="0"/>
    </xf>
    <xf numFmtId="49" fontId="3" fillId="33" borderId="10" xfId="58" applyNumberFormat="1" applyFont="1" applyFill="1" applyBorder="1" applyAlignment="1" applyProtection="1">
      <alignment vertical="top" wrapText="1"/>
      <protection locked="0"/>
    </xf>
    <xf numFmtId="49" fontId="3" fillId="33" borderId="10" xfId="58" applyNumberFormat="1" applyFont="1" applyFill="1" applyBorder="1" applyAlignment="1" applyProtection="1">
      <alignment horizontal="right" vertical="top" wrapText="1"/>
      <protection locked="0"/>
    </xf>
    <xf numFmtId="0" fontId="14" fillId="33" borderId="10" xfId="58" applyFont="1" applyFill="1" applyBorder="1" applyAlignment="1" applyProtection="1">
      <alignment vertical="top"/>
      <protection locked="0"/>
    </xf>
    <xf numFmtId="0" fontId="3" fillId="33" borderId="10" xfId="58" applyFont="1" applyFill="1" applyBorder="1" applyAlignment="1" applyProtection="1">
      <alignment vertical="top"/>
      <protection locked="0"/>
    </xf>
    <xf numFmtId="49" fontId="2" fillId="33" borderId="10" xfId="58" applyNumberFormat="1" applyFont="1" applyFill="1" applyBorder="1" applyAlignment="1" applyProtection="1">
      <alignment vertical="top"/>
      <protection locked="0"/>
    </xf>
    <xf numFmtId="49" fontId="2" fillId="33" borderId="10" xfId="58" applyNumberFormat="1" applyFont="1" applyFill="1" applyBorder="1" applyAlignment="1" applyProtection="1">
      <alignment horizontal="right" vertical="top"/>
      <protection locked="0"/>
    </xf>
    <xf numFmtId="0" fontId="2" fillId="33" borderId="10" xfId="58" applyFont="1" applyFill="1" applyBorder="1" applyAlignment="1" applyProtection="1">
      <alignment vertical="top" wrapText="1"/>
      <protection locked="0"/>
    </xf>
    <xf numFmtId="0" fontId="14" fillId="33" borderId="0" xfId="58" applyFont="1" applyFill="1">
      <alignment/>
      <protection/>
    </xf>
    <xf numFmtId="0" fontId="3" fillId="33" borderId="0" xfId="58" applyFont="1" applyFill="1">
      <alignment/>
      <protection/>
    </xf>
    <xf numFmtId="0" fontId="14" fillId="33" borderId="10" xfId="58" applyFont="1" applyFill="1" applyBorder="1" applyProtection="1">
      <alignment/>
      <protection locked="0"/>
    </xf>
    <xf numFmtId="49" fontId="13" fillId="33" borderId="10" xfId="58" applyNumberFormat="1" applyFont="1" applyFill="1" applyBorder="1" applyAlignment="1" applyProtection="1">
      <alignment vertical="top"/>
      <protection locked="0"/>
    </xf>
    <xf numFmtId="49" fontId="13" fillId="33" borderId="10" xfId="58" applyNumberFormat="1" applyFont="1" applyFill="1" applyBorder="1" applyAlignment="1" applyProtection="1">
      <alignment horizontal="right" vertical="top"/>
      <protection locked="0"/>
    </xf>
    <xf numFmtId="0" fontId="13" fillId="33" borderId="10" xfId="58" applyFont="1" applyFill="1" applyBorder="1" applyAlignment="1" applyProtection="1">
      <alignment vertical="top" wrapText="1"/>
      <protection locked="0"/>
    </xf>
    <xf numFmtId="0" fontId="2" fillId="33" borderId="0" xfId="58" applyFont="1" applyFill="1">
      <alignment/>
      <protection/>
    </xf>
    <xf numFmtId="0" fontId="2" fillId="33" borderId="0" xfId="58" applyFont="1" applyFill="1">
      <alignment/>
      <protection/>
    </xf>
    <xf numFmtId="0" fontId="3" fillId="33" borderId="10" xfId="58" applyNumberFormat="1" applyFont="1" applyFill="1" applyBorder="1" applyAlignment="1" applyProtection="1">
      <alignment vertical="top" wrapText="1"/>
      <protection locked="0"/>
    </xf>
    <xf numFmtId="0" fontId="7" fillId="0" borderId="10" xfId="58" applyFont="1" applyFill="1" applyBorder="1" applyProtection="1">
      <alignment/>
      <protection locked="0"/>
    </xf>
    <xf numFmtId="49" fontId="7" fillId="0" borderId="10" xfId="58" applyNumberFormat="1" applyFont="1" applyFill="1" applyBorder="1" applyProtection="1">
      <alignment/>
      <protection locked="0"/>
    </xf>
    <xf numFmtId="49" fontId="7" fillId="0" borderId="10" xfId="58" applyNumberFormat="1" applyFont="1" applyFill="1" applyBorder="1" applyAlignment="1" applyProtection="1">
      <alignment horizontal="right"/>
      <protection locked="0"/>
    </xf>
    <xf numFmtId="0" fontId="8" fillId="0" borderId="10" xfId="58" applyFont="1" applyFill="1" applyBorder="1" applyAlignment="1" applyProtection="1">
      <alignment vertical="top" wrapText="1"/>
      <protection locked="0"/>
    </xf>
    <xf numFmtId="0" fontId="7" fillId="0" borderId="0" xfId="58" applyFont="1" applyFill="1">
      <alignment/>
      <protection/>
    </xf>
    <xf numFmtId="0" fontId="10" fillId="34" borderId="10" xfId="0" applyFont="1" applyFill="1" applyBorder="1" applyAlignment="1">
      <alignment horizontal="justify"/>
    </xf>
    <xf numFmtId="49" fontId="3" fillId="0" borderId="14" xfId="57" applyNumberFormat="1" applyFont="1" applyFill="1" applyBorder="1" applyAlignment="1">
      <alignment horizontal="center" vertical="center" wrapText="1" shrinkToFit="1"/>
      <protection/>
    </xf>
    <xf numFmtId="49" fontId="3" fillId="0" borderId="15" xfId="57" applyNumberFormat="1" applyFont="1" applyFill="1" applyBorder="1" applyAlignment="1">
      <alignment horizontal="center" vertical="center" wrapText="1" shrinkToFi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2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3" fillId="33" borderId="10" xfId="58" applyFont="1" applyFill="1" applyBorder="1" applyAlignment="1" applyProtection="1">
      <alignment textRotation="90" wrapText="1"/>
      <protection locked="0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3" fillId="0" borderId="0" xfId="0" applyFont="1" applyAlignment="1">
      <alignment/>
    </xf>
    <xf numFmtId="165" fontId="63" fillId="0" borderId="0" xfId="0" applyNumberFormat="1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 shrinkToFi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/>
    </xf>
    <xf numFmtId="0" fontId="3" fillId="0" borderId="11" xfId="57" applyFont="1" applyFill="1" applyBorder="1" applyAlignment="1">
      <alignment horizontal="center" wrapText="1" shrinkToFit="1"/>
      <protection/>
    </xf>
    <xf numFmtId="49" fontId="3" fillId="0" borderId="11" xfId="57" applyNumberFormat="1" applyFont="1" applyFill="1" applyBorder="1" applyAlignment="1">
      <alignment horizontal="center" wrapText="1" shrinkToFit="1"/>
      <protection/>
    </xf>
    <xf numFmtId="49" fontId="3" fillId="0" borderId="11" xfId="57" applyNumberFormat="1" applyFont="1" applyFill="1" applyBorder="1" applyAlignment="1">
      <alignment horizontal="left" wrapText="1" shrinkToFit="1"/>
      <protection/>
    </xf>
    <xf numFmtId="49" fontId="3" fillId="0" borderId="11" xfId="57" applyNumberFormat="1" applyFont="1" applyFill="1" applyBorder="1" applyAlignment="1">
      <alignment horizontal="center" vertical="center" wrapText="1" shrinkToFit="1"/>
      <protection/>
    </xf>
    <xf numFmtId="0" fontId="2" fillId="0" borderId="16" xfId="57" applyFont="1" applyFill="1" applyBorder="1" applyAlignment="1">
      <alignment horizontal="center" wrapText="1" shrinkToFit="1"/>
      <protection/>
    </xf>
    <xf numFmtId="0" fontId="6" fillId="0" borderId="10" xfId="0" applyFont="1" applyBorder="1" applyAlignment="1">
      <alignment vertical="top" wrapText="1"/>
    </xf>
    <xf numFmtId="49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vertical="top" wrapText="1"/>
    </xf>
    <xf numFmtId="0" fontId="65" fillId="0" borderId="0" xfId="0" applyFon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 wrapText="1"/>
    </xf>
    <xf numFmtId="167" fontId="13" fillId="33" borderId="10" xfId="0" applyNumberFormat="1" applyFont="1" applyFill="1" applyBorder="1" applyAlignment="1">
      <alignment horizontal="center" vertical="top" wrapText="1"/>
    </xf>
    <xf numFmtId="167" fontId="3" fillId="33" borderId="10" xfId="0" applyNumberFormat="1" applyFont="1" applyFill="1" applyBorder="1" applyAlignment="1">
      <alignment horizontal="center" vertical="top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66" fontId="2" fillId="0" borderId="11" xfId="57" applyNumberFormat="1" applyFont="1" applyFill="1" applyBorder="1" applyAlignment="1">
      <alignment horizontal="center" wrapText="1" shrinkToFit="1"/>
      <protection/>
    </xf>
    <xf numFmtId="166" fontId="2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 wrapText="1" shrinkToFit="1"/>
    </xf>
    <xf numFmtId="0" fontId="18" fillId="0" borderId="13" xfId="0" applyFont="1" applyFill="1" applyBorder="1" applyAlignment="1">
      <alignment horizontal="left" vertical="center" wrapText="1" readingOrder="2"/>
    </xf>
    <xf numFmtId="0" fontId="2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0" xfId="0" applyFont="1" applyAlignment="1">
      <alignment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68" fontId="3" fillId="0" borderId="10" xfId="0" applyNumberFormat="1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166" fontId="66" fillId="0" borderId="10" xfId="0" applyNumberFormat="1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/>
    </xf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18" fillId="0" borderId="0" xfId="0" applyFont="1" applyAlignment="1">
      <alignment wrapText="1"/>
    </xf>
    <xf numFmtId="0" fontId="29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justify" wrapText="1"/>
    </xf>
    <xf numFmtId="0" fontId="6" fillId="0" borderId="22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166" fontId="8" fillId="0" borderId="25" xfId="0" applyNumberFormat="1" applyFont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8" fillId="0" borderId="28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vertical="top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10" fontId="2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7" fontId="3" fillId="0" borderId="29" xfId="0" applyNumberFormat="1" applyFont="1" applyBorder="1" applyAlignment="1">
      <alignment horizontal="center"/>
    </xf>
    <xf numFmtId="0" fontId="2" fillId="34" borderId="10" xfId="52" applyFont="1" applyFill="1" applyBorder="1" applyAlignment="1">
      <alignment horizontal="left"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2" fontId="3" fillId="34" borderId="10" xfId="0" applyNumberFormat="1" applyFont="1" applyFill="1" applyBorder="1" applyAlignment="1">
      <alignment vertical="top" wrapText="1"/>
    </xf>
    <xf numFmtId="0" fontId="17" fillId="0" borderId="10" xfId="52" applyFont="1" applyFill="1" applyBorder="1" applyAlignment="1">
      <alignment horizontal="left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textRotation="90" wrapText="1" readingOrder="2"/>
    </xf>
    <xf numFmtId="0" fontId="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horizontal="left" vertical="center" wrapText="1" shrinkToFit="1"/>
    </xf>
    <xf numFmtId="166" fontId="15" fillId="0" borderId="10" xfId="0" applyNumberFormat="1" applyFont="1" applyFill="1" applyBorder="1" applyAlignment="1">
      <alignment vertical="center" wrapText="1" shrinkToFit="1"/>
    </xf>
    <xf numFmtId="10" fontId="18" fillId="0" borderId="10" xfId="0" applyNumberFormat="1" applyFont="1" applyFill="1" applyBorder="1" applyAlignment="1">
      <alignment vertical="center" wrapText="1" shrinkToFit="1"/>
    </xf>
    <xf numFmtId="0" fontId="15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 wrapText="1" shrinkToFit="1"/>
    </xf>
    <xf numFmtId="49" fontId="15" fillId="0" borderId="10" xfId="0" applyNumberFormat="1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vertical="center" wrapText="1" shrinkToFit="1"/>
    </xf>
    <xf numFmtId="49" fontId="18" fillId="0" borderId="10" xfId="0" applyNumberFormat="1" applyFont="1" applyFill="1" applyBorder="1" applyAlignment="1">
      <alignment horizontal="left" vertical="center" wrapText="1" shrinkToFit="1"/>
    </xf>
    <xf numFmtId="166" fontId="17" fillId="0" borderId="10" xfId="0" applyNumberFormat="1" applyFont="1" applyFill="1" applyBorder="1" applyAlignment="1">
      <alignment vertical="center" wrapText="1" shrinkToFit="1"/>
    </xf>
    <xf numFmtId="49" fontId="17" fillId="0" borderId="10" xfId="0" applyNumberFormat="1" applyFont="1" applyFill="1" applyBorder="1" applyAlignment="1">
      <alignment horizontal="left" vertical="center" wrapText="1" shrinkToFit="1"/>
    </xf>
    <xf numFmtId="166" fontId="20" fillId="0" borderId="10" xfId="0" applyNumberFormat="1" applyFont="1" applyFill="1" applyBorder="1" applyAlignment="1">
      <alignment horizontal="right" vertical="center"/>
    </xf>
    <xf numFmtId="10" fontId="15" fillId="0" borderId="10" xfId="0" applyNumberFormat="1" applyFont="1" applyFill="1" applyBorder="1" applyAlignment="1">
      <alignment vertical="center" wrapText="1" shrinkToFit="1"/>
    </xf>
    <xf numFmtId="49" fontId="18" fillId="0" borderId="10" xfId="0" applyNumberFormat="1" applyFont="1" applyFill="1" applyBorder="1" applyAlignment="1">
      <alignment horizontal="left" vertical="center"/>
    </xf>
    <xf numFmtId="166" fontId="17" fillId="0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 shrinkToFit="1"/>
    </xf>
    <xf numFmtId="166" fontId="20" fillId="0" borderId="10" xfId="0" applyNumberFormat="1" applyFont="1" applyFill="1" applyBorder="1" applyAlignment="1">
      <alignment vertical="center" wrapText="1" shrinkToFi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/>
    </xf>
    <xf numFmtId="10" fontId="17" fillId="0" borderId="10" xfId="0" applyNumberFormat="1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horizontal="justify" vertical="center"/>
    </xf>
    <xf numFmtId="49" fontId="17" fillId="0" borderId="10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justify" vertical="center"/>
    </xf>
    <xf numFmtId="166" fontId="17" fillId="0" borderId="26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justify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166" fontId="15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164" fontId="18" fillId="0" borderId="0" xfId="0" applyNumberFormat="1" applyFont="1" applyFill="1" applyAlignment="1">
      <alignment vertical="center"/>
    </xf>
    <xf numFmtId="166" fontId="20" fillId="0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0" fontId="20" fillId="0" borderId="10" xfId="0" applyNumberFormat="1" applyFont="1" applyFill="1" applyBorder="1" applyAlignment="1">
      <alignment vertical="center" wrapText="1" shrinkToFit="1"/>
    </xf>
    <xf numFmtId="0" fontId="3" fillId="0" borderId="19" xfId="57" applyFont="1" applyFill="1" applyBorder="1" applyAlignment="1">
      <alignment horizontal="center" vertical="center" wrapText="1" shrinkToFit="1"/>
      <protection/>
    </xf>
    <xf numFmtId="0" fontId="3" fillId="0" borderId="15" xfId="57" applyFont="1" applyFill="1" applyBorder="1" applyAlignment="1">
      <alignment horizontal="center" vertical="center" wrapText="1" shrinkToFit="1"/>
      <protection/>
    </xf>
    <xf numFmtId="0" fontId="3" fillId="0" borderId="14" xfId="57" applyFont="1" applyFill="1" applyBorder="1" applyAlignment="1">
      <alignment horizontal="center" vertical="center" wrapText="1" shrinkToFit="1"/>
      <protection/>
    </xf>
    <xf numFmtId="0" fontId="3" fillId="0" borderId="30" xfId="57" applyFont="1" applyFill="1" applyBorder="1" applyAlignment="1">
      <alignment horizontal="center" vertical="center" wrapText="1" shrinkToFit="1"/>
      <protection/>
    </xf>
    <xf numFmtId="49" fontId="11" fillId="0" borderId="10" xfId="0" applyNumberFormat="1" applyFont="1" applyFill="1" applyBorder="1" applyAlignment="1">
      <alignment horizontal="left"/>
    </xf>
    <xf numFmtId="166" fontId="2" fillId="0" borderId="10" xfId="0" applyNumberFormat="1" applyFont="1" applyFill="1" applyBorder="1" applyAlignment="1">
      <alignment wrapText="1" shrinkToFit="1"/>
    </xf>
    <xf numFmtId="166" fontId="3" fillId="0" borderId="10" xfId="0" applyNumberFormat="1" applyFont="1" applyFill="1" applyBorder="1" applyAlignment="1">
      <alignment wrapText="1" shrinkToFit="1"/>
    </xf>
    <xf numFmtId="0" fontId="3" fillId="0" borderId="22" xfId="0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10" fontId="2" fillId="0" borderId="10" xfId="57" applyNumberFormat="1" applyFont="1" applyFill="1" applyBorder="1" applyAlignment="1">
      <alignment horizontal="center" wrapText="1" shrinkToFit="1"/>
      <protection/>
    </xf>
    <xf numFmtId="10" fontId="3" fillId="0" borderId="10" xfId="57" applyNumberFormat="1" applyFont="1" applyFill="1" applyBorder="1" applyAlignment="1">
      <alignment horizontal="center" wrapText="1" shrinkToFit="1"/>
      <protection/>
    </xf>
    <xf numFmtId="0" fontId="11" fillId="0" borderId="12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justify"/>
    </xf>
    <xf numFmtId="0" fontId="2" fillId="0" borderId="22" xfId="0" applyFont="1" applyFill="1" applyBorder="1" applyAlignment="1">
      <alignment horizontal="left" vertical="top" wrapText="1"/>
    </xf>
    <xf numFmtId="166" fontId="3" fillId="33" borderId="0" xfId="58" applyNumberFormat="1" applyFont="1" applyFill="1" applyBorder="1" applyProtection="1">
      <alignment/>
      <protection locked="0"/>
    </xf>
    <xf numFmtId="166" fontId="3" fillId="33" borderId="0" xfId="58" applyNumberFormat="1" applyFont="1" applyFill="1" applyBorder="1" applyAlignment="1" applyProtection="1">
      <alignment horizontal="left"/>
      <protection locked="0"/>
    </xf>
    <xf numFmtId="166" fontId="1" fillId="33" borderId="0" xfId="58" applyNumberFormat="1" applyFont="1" applyFill="1" applyBorder="1" applyProtection="1">
      <alignment/>
      <protection locked="0"/>
    </xf>
    <xf numFmtId="0" fontId="2" fillId="33" borderId="0" xfId="58" applyFont="1" applyFill="1" applyBorder="1" applyAlignment="1" applyProtection="1">
      <alignment horizontal="center"/>
      <protection locked="0"/>
    </xf>
    <xf numFmtId="1" fontId="3" fillId="33" borderId="10" xfId="58" applyNumberFormat="1" applyFont="1" applyFill="1" applyBorder="1" applyAlignment="1" applyProtection="1">
      <alignment horizontal="center"/>
      <protection locked="0"/>
    </xf>
    <xf numFmtId="166" fontId="2" fillId="33" borderId="10" xfId="58" applyNumberFormat="1" applyFont="1" applyFill="1" applyBorder="1" applyAlignment="1" applyProtection="1">
      <alignment horizontal="center" vertical="center"/>
      <protection locked="0"/>
    </xf>
    <xf numFmtId="166" fontId="13" fillId="33" borderId="10" xfId="58" applyNumberFormat="1" applyFont="1" applyFill="1" applyBorder="1" applyAlignment="1" applyProtection="1">
      <alignment horizontal="center" vertical="center"/>
      <protection locked="0"/>
    </xf>
    <xf numFmtId="0" fontId="10" fillId="33" borderId="10" xfId="54" applyFont="1" applyFill="1" applyBorder="1" applyAlignment="1">
      <alignment wrapText="1"/>
      <protection/>
    </xf>
    <xf numFmtId="166" fontId="10" fillId="33" borderId="10" xfId="58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wrapText="1"/>
    </xf>
    <xf numFmtId="166" fontId="11" fillId="33" borderId="10" xfId="58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>
      <alignment vertical="top"/>
    </xf>
    <xf numFmtId="166" fontId="3" fillId="33" borderId="10" xfId="58" applyNumberFormat="1" applyFont="1" applyFill="1" applyBorder="1" applyAlignment="1" applyProtection="1">
      <alignment horizontal="center" vertical="center"/>
      <protection locked="0"/>
    </xf>
    <xf numFmtId="166" fontId="14" fillId="33" borderId="10" xfId="58" applyNumberFormat="1" applyFont="1" applyFill="1" applyBorder="1" applyAlignment="1" applyProtection="1">
      <alignment horizontal="center" vertical="center" wrapText="1"/>
      <protection locked="0"/>
    </xf>
    <xf numFmtId="166" fontId="3" fillId="33" borderId="10" xfId="58" applyNumberFormat="1" applyFont="1" applyFill="1" applyBorder="1" applyAlignment="1" applyProtection="1">
      <alignment horizontal="center" vertical="center" wrapText="1"/>
      <protection locked="0"/>
    </xf>
    <xf numFmtId="166" fontId="14" fillId="33" borderId="10" xfId="58" applyNumberFormat="1" applyFont="1" applyFill="1" applyBorder="1" applyAlignment="1" applyProtection="1">
      <alignment horizontal="center" vertical="center"/>
      <protection locked="0"/>
    </xf>
    <xf numFmtId="166" fontId="3" fillId="0" borderId="10" xfId="58" applyNumberFormat="1" applyFont="1" applyFill="1" applyBorder="1" applyAlignment="1" applyProtection="1">
      <alignment horizontal="center" vertical="center"/>
      <protection locked="0"/>
    </xf>
    <xf numFmtId="0" fontId="2" fillId="33" borderId="10" xfId="58" applyNumberFormat="1" applyFont="1" applyFill="1" applyBorder="1" applyAlignment="1" applyProtection="1">
      <alignment vertical="top" wrapText="1"/>
      <protection locked="0"/>
    </xf>
    <xf numFmtId="0" fontId="14" fillId="33" borderId="10" xfId="58" applyNumberFormat="1" applyFont="1" applyFill="1" applyBorder="1" applyAlignment="1" applyProtection="1">
      <alignment vertical="top" wrapText="1"/>
      <protection locked="0"/>
    </xf>
    <xf numFmtId="166" fontId="8" fillId="0" borderId="10" xfId="58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right"/>
    </xf>
    <xf numFmtId="10" fontId="2" fillId="33" borderId="10" xfId="58" applyNumberFormat="1" applyFont="1" applyFill="1" applyBorder="1" applyAlignment="1" applyProtection="1">
      <alignment horizontal="center" vertical="center"/>
      <protection locked="0"/>
    </xf>
    <xf numFmtId="10" fontId="3" fillId="33" borderId="10" xfId="5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justify" wrapText="1"/>
    </xf>
    <xf numFmtId="0" fontId="18" fillId="0" borderId="11" xfId="0" applyFont="1" applyFill="1" applyBorder="1" applyAlignment="1">
      <alignment horizontal="justify"/>
    </xf>
    <xf numFmtId="0" fontId="17" fillId="0" borderId="10" xfId="0" applyFont="1" applyFill="1" applyBorder="1" applyAlignment="1">
      <alignment horizontal="justify" wrapText="1"/>
    </xf>
    <xf numFmtId="0" fontId="3" fillId="33" borderId="12" xfId="58" applyFont="1" applyFill="1" applyBorder="1" applyAlignment="1" applyProtection="1">
      <alignment vertical="top" wrapText="1"/>
      <protection locked="0"/>
    </xf>
    <xf numFmtId="167" fontId="66" fillId="0" borderId="10" xfId="0" applyNumberFormat="1" applyFont="1" applyBorder="1" applyAlignment="1">
      <alignment horizontal="center" vertical="center"/>
    </xf>
    <xf numFmtId="167" fontId="3" fillId="33" borderId="10" xfId="58" applyNumberFormat="1" applyFont="1" applyFill="1" applyBorder="1" applyAlignment="1" applyProtection="1">
      <alignment horizontal="center" vertical="center"/>
      <protection locked="0"/>
    </xf>
    <xf numFmtId="167" fontId="66" fillId="0" borderId="10" xfId="0" applyNumberFormat="1" applyFont="1" applyBorder="1" applyAlignment="1">
      <alignment horizontal="left" vertical="top"/>
    </xf>
    <xf numFmtId="167" fontId="3" fillId="0" borderId="10" xfId="0" applyNumberFormat="1" applyFont="1" applyBorder="1" applyAlignment="1">
      <alignment horizontal="left" vertical="top" wrapText="1"/>
    </xf>
    <xf numFmtId="167" fontId="68" fillId="0" borderId="10" xfId="0" applyNumberFormat="1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18" fillId="0" borderId="3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63" fillId="33" borderId="31" xfId="0" applyFont="1" applyFill="1" applyBorder="1" applyAlignment="1">
      <alignment horizontal="left" vertical="top" wrapText="1" shrinkToFit="1"/>
    </xf>
    <xf numFmtId="0" fontId="63" fillId="33" borderId="22" xfId="0" applyFont="1" applyFill="1" applyBorder="1" applyAlignment="1">
      <alignment horizontal="left" vertical="top" wrapText="1" shrinkToFit="1"/>
    </xf>
    <xf numFmtId="0" fontId="69" fillId="0" borderId="31" xfId="0" applyFont="1" applyBorder="1" applyAlignment="1">
      <alignment vertical="top" wrapText="1"/>
    </xf>
    <xf numFmtId="0" fontId="69" fillId="0" borderId="22" xfId="0" applyFont="1" applyBorder="1" applyAlignment="1">
      <alignment vertical="top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3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8" fillId="0" borderId="3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horizontal="justify" vertical="top"/>
    </xf>
    <xf numFmtId="0" fontId="18" fillId="0" borderId="31" xfId="0" applyFont="1" applyFill="1" applyBorder="1" applyAlignment="1">
      <alignment horizontal="justify" vertical="top" wrapText="1"/>
    </xf>
    <xf numFmtId="0" fontId="18" fillId="0" borderId="22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1" fillId="33" borderId="0" xfId="58" applyFont="1" applyFill="1" applyAlignment="1" applyProtection="1">
      <alignment horizontal="center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33" borderId="31" xfId="58" applyFont="1" applyFill="1" applyBorder="1" applyAlignment="1" applyProtection="1">
      <alignment horizontal="center" vertical="top"/>
      <protection locked="0"/>
    </xf>
    <xf numFmtId="0" fontId="3" fillId="33" borderId="32" xfId="58" applyFont="1" applyFill="1" applyBorder="1" applyAlignment="1" applyProtection="1">
      <alignment horizontal="center" vertical="top"/>
      <protection locked="0"/>
    </xf>
    <xf numFmtId="0" fontId="3" fillId="33" borderId="22" xfId="58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right"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6" fillId="0" borderId="0" xfId="0" applyFont="1" applyAlignment="1">
      <alignment horizontal="right" vertical="top" wrapText="1"/>
    </xf>
    <xf numFmtId="164" fontId="3" fillId="0" borderId="13" xfId="0" applyNumberFormat="1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8" xfId="57"/>
    <cellStyle name="Обычный_Приложения к решению сессии 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80" zoomScaleSheetLayoutView="80" zoomScalePageLayoutView="0" workbookViewId="0" topLeftCell="A1">
      <selection activeCell="E7" sqref="E7"/>
    </sheetView>
  </sheetViews>
  <sheetFormatPr defaultColWidth="9.140625" defaultRowHeight="15"/>
  <cols>
    <col min="1" max="1" width="31.421875" style="41" customWidth="1"/>
    <col min="2" max="2" width="45.00390625" style="41" customWidth="1"/>
    <col min="3" max="3" width="13.28125" style="41" customWidth="1"/>
    <col min="4" max="5" width="14.00390625" style="41" customWidth="1"/>
    <col min="6" max="6" width="0.13671875" style="41" customWidth="1"/>
    <col min="7" max="16384" width="9.140625" style="41" customWidth="1"/>
  </cols>
  <sheetData>
    <row r="1" spans="2:10" ht="15.75">
      <c r="B1" s="42"/>
      <c r="C1" s="384" t="s">
        <v>307</v>
      </c>
      <c r="D1" s="384"/>
      <c r="E1" s="384"/>
      <c r="F1" s="44"/>
      <c r="G1" s="44"/>
      <c r="H1" s="44"/>
      <c r="I1" s="44"/>
      <c r="J1" s="44"/>
    </row>
    <row r="2" spans="2:10" ht="15.75">
      <c r="B2" s="42"/>
      <c r="C2" s="384" t="s">
        <v>488</v>
      </c>
      <c r="D2" s="384"/>
      <c r="E2" s="384"/>
      <c r="F2" s="44"/>
      <c r="G2" s="44"/>
      <c r="H2" s="44"/>
      <c r="I2" s="44"/>
      <c r="J2" s="44"/>
    </row>
    <row r="3" spans="2:10" ht="17.25" customHeight="1">
      <c r="B3" s="385" t="s">
        <v>503</v>
      </c>
      <c r="C3" s="385"/>
      <c r="D3" s="385"/>
      <c r="E3" s="385"/>
      <c r="F3" s="45"/>
      <c r="G3" s="45"/>
      <c r="H3" s="45"/>
      <c r="I3" s="45"/>
      <c r="J3" s="45"/>
    </row>
    <row r="4" spans="2:10" ht="37.5" customHeight="1">
      <c r="B4" s="385" t="s">
        <v>330</v>
      </c>
      <c r="C4" s="385"/>
      <c r="D4" s="385"/>
      <c r="E4" s="385"/>
      <c r="F4" s="45"/>
      <c r="G4" s="45"/>
      <c r="H4" s="45"/>
      <c r="I4" s="45"/>
      <c r="J4" s="45"/>
    </row>
    <row r="5" spans="2:10" ht="17.25" customHeight="1">
      <c r="B5" s="385"/>
      <c r="C5" s="385"/>
      <c r="D5" s="385"/>
      <c r="E5" s="385"/>
      <c r="F5" s="45"/>
      <c r="G5" s="45"/>
      <c r="H5" s="45"/>
      <c r="I5" s="45"/>
      <c r="J5" s="45"/>
    </row>
    <row r="6" spans="2:10" ht="17.25" customHeight="1">
      <c r="B6" s="46"/>
      <c r="C6" s="46"/>
      <c r="E6" s="46"/>
      <c r="G6" s="46"/>
      <c r="H6" s="46"/>
      <c r="I6" s="46"/>
      <c r="J6" s="46"/>
    </row>
    <row r="7" ht="15.75">
      <c r="A7" s="2"/>
    </row>
    <row r="8" spans="1:8" ht="15.75">
      <c r="A8" s="380" t="s">
        <v>25</v>
      </c>
      <c r="B8" s="380"/>
      <c r="C8" s="380"/>
      <c r="D8" s="380"/>
      <c r="E8" s="380"/>
      <c r="F8" s="44"/>
      <c r="G8" s="44"/>
      <c r="H8" s="44"/>
    </row>
    <row r="9" spans="1:8" ht="15.75">
      <c r="A9" s="380" t="s">
        <v>493</v>
      </c>
      <c r="B9" s="380"/>
      <c r="C9" s="380"/>
      <c r="D9" s="380"/>
      <c r="E9" s="380"/>
      <c r="F9" s="44"/>
      <c r="G9" s="44"/>
      <c r="H9" s="44"/>
    </row>
    <row r="10" spans="1:5" ht="15.75">
      <c r="A10" s="2" t="s">
        <v>6</v>
      </c>
      <c r="E10" s="43" t="s">
        <v>26</v>
      </c>
    </row>
    <row r="11" spans="1:5" ht="30" customHeight="1">
      <c r="A11" s="381" t="s">
        <v>7</v>
      </c>
      <c r="B11" s="381" t="s">
        <v>344</v>
      </c>
      <c r="C11" s="382" t="s">
        <v>8</v>
      </c>
      <c r="D11" s="382"/>
      <c r="E11" s="382"/>
    </row>
    <row r="12" spans="1:5" ht="56.25" customHeight="1">
      <c r="A12" s="381"/>
      <c r="B12" s="381"/>
      <c r="C12" s="212" t="s">
        <v>331</v>
      </c>
      <c r="D12" s="198" t="s">
        <v>326</v>
      </c>
      <c r="E12" s="210" t="s">
        <v>327</v>
      </c>
    </row>
    <row r="13" spans="1:5" ht="34.5" customHeight="1">
      <c r="A13" s="167" t="s">
        <v>229</v>
      </c>
      <c r="B13" s="168" t="s">
        <v>219</v>
      </c>
      <c r="C13" s="172">
        <f>C18-C14</f>
        <v>665.0004599999993</v>
      </c>
      <c r="D13" s="48">
        <f>D18-D14</f>
        <v>-13.82929999999942</v>
      </c>
      <c r="E13" s="233">
        <f>D13/C13</f>
        <v>-0.020795925464471763</v>
      </c>
    </row>
    <row r="14" spans="1:5" ht="34.5" customHeight="1">
      <c r="A14" s="169" t="s">
        <v>230</v>
      </c>
      <c r="B14" s="170" t="s">
        <v>220</v>
      </c>
      <c r="C14" s="172">
        <f>C15</f>
        <v>11232.21074</v>
      </c>
      <c r="D14" s="47">
        <f>D15</f>
        <v>11266.68281</v>
      </c>
      <c r="E14" s="233">
        <f>D14/C14</f>
        <v>1.0030690369685853</v>
      </c>
    </row>
    <row r="15" spans="1:5" ht="34.5" customHeight="1">
      <c r="A15" s="169" t="s">
        <v>231</v>
      </c>
      <c r="B15" s="171" t="s">
        <v>221</v>
      </c>
      <c r="C15" s="172">
        <f>C16</f>
        <v>11232.21074</v>
      </c>
      <c r="D15" s="47">
        <f>D16</f>
        <v>11266.68281</v>
      </c>
      <c r="E15" s="233">
        <f aca="true" t="shared" si="0" ref="E15:E22">D15/C15</f>
        <v>1.0030690369685853</v>
      </c>
    </row>
    <row r="16" spans="1:5" ht="34.5" customHeight="1">
      <c r="A16" s="169" t="s">
        <v>232</v>
      </c>
      <c r="B16" s="171" t="s">
        <v>222</v>
      </c>
      <c r="C16" s="172">
        <f>C17</f>
        <v>11232.21074</v>
      </c>
      <c r="D16" s="47">
        <f>D17</f>
        <v>11266.68281</v>
      </c>
      <c r="E16" s="233">
        <f t="shared" si="0"/>
        <v>1.0030690369685853</v>
      </c>
    </row>
    <row r="17" spans="1:5" ht="34.5" customHeight="1">
      <c r="A17" s="169" t="s">
        <v>233</v>
      </c>
      <c r="B17" s="171" t="s">
        <v>223</v>
      </c>
      <c r="C17" s="172">
        <v>11232.21074</v>
      </c>
      <c r="D17" s="47">
        <v>11266.68281</v>
      </c>
      <c r="E17" s="233">
        <f t="shared" si="0"/>
        <v>1.0030690369685853</v>
      </c>
    </row>
    <row r="18" spans="1:5" ht="34.5" customHeight="1">
      <c r="A18" s="169" t="s">
        <v>234</v>
      </c>
      <c r="B18" s="171" t="s">
        <v>224</v>
      </c>
      <c r="C18" s="172">
        <f aca="true" t="shared" si="1" ref="C18:D20">C19</f>
        <v>11897.2112</v>
      </c>
      <c r="D18" s="47">
        <f t="shared" si="1"/>
        <v>11252.85351</v>
      </c>
      <c r="E18" s="233">
        <f t="shared" si="0"/>
        <v>0.9458396023094893</v>
      </c>
    </row>
    <row r="19" spans="1:5" ht="34.5" customHeight="1">
      <c r="A19" s="169" t="s">
        <v>235</v>
      </c>
      <c r="B19" s="171" t="s">
        <v>225</v>
      </c>
      <c r="C19" s="172">
        <f>C20</f>
        <v>11897.2112</v>
      </c>
      <c r="D19" s="47">
        <f t="shared" si="1"/>
        <v>11252.85351</v>
      </c>
      <c r="E19" s="233">
        <f t="shared" si="0"/>
        <v>0.9458396023094893</v>
      </c>
    </row>
    <row r="20" spans="1:5" ht="34.5" customHeight="1">
      <c r="A20" s="169" t="s">
        <v>236</v>
      </c>
      <c r="B20" s="171" t="s">
        <v>226</v>
      </c>
      <c r="C20" s="172">
        <f>C21</f>
        <v>11897.2112</v>
      </c>
      <c r="D20" s="47">
        <f t="shared" si="1"/>
        <v>11252.85351</v>
      </c>
      <c r="E20" s="233">
        <f t="shared" si="0"/>
        <v>0.9458396023094893</v>
      </c>
    </row>
    <row r="21" spans="1:5" ht="34.5" customHeight="1">
      <c r="A21" s="169" t="s">
        <v>237</v>
      </c>
      <c r="B21" s="171" t="s">
        <v>227</v>
      </c>
      <c r="C21" s="172">
        <v>11897.2112</v>
      </c>
      <c r="D21" s="166">
        <v>11252.85351</v>
      </c>
      <c r="E21" s="233">
        <f t="shared" si="0"/>
        <v>0.9458396023094893</v>
      </c>
    </row>
    <row r="22" spans="1:5" ht="34.5" customHeight="1">
      <c r="A22" s="383" t="s">
        <v>228</v>
      </c>
      <c r="B22" s="383"/>
      <c r="C22" s="172">
        <f>C13</f>
        <v>665.0004599999993</v>
      </c>
      <c r="D22" s="172">
        <f>D13</f>
        <v>-13.82929999999942</v>
      </c>
      <c r="E22" s="233">
        <f t="shared" si="0"/>
        <v>-0.020795925464471763</v>
      </c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</sheetData>
  <sheetProtection/>
  <mergeCells count="11">
    <mergeCell ref="C1:E1"/>
    <mergeCell ref="B3:E3"/>
    <mergeCell ref="B4:E4"/>
    <mergeCell ref="B5:E5"/>
    <mergeCell ref="C2:E2"/>
    <mergeCell ref="A8:E8"/>
    <mergeCell ref="A11:A12"/>
    <mergeCell ref="B11:B12"/>
    <mergeCell ref="C11:E11"/>
    <mergeCell ref="A22:B22"/>
    <mergeCell ref="A9:E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53.421875" style="199" customWidth="1"/>
    <col min="2" max="2" width="16.7109375" style="199" customWidth="1"/>
    <col min="3" max="3" width="12.421875" style="199" customWidth="1"/>
    <col min="4" max="4" width="12.7109375" style="199" customWidth="1"/>
    <col min="5" max="16384" width="9.140625" style="199" customWidth="1"/>
  </cols>
  <sheetData>
    <row r="1" spans="3:4" ht="12.75">
      <c r="C1" s="437" t="s">
        <v>333</v>
      </c>
      <c r="D1" s="437"/>
    </row>
    <row r="2" spans="1:4" ht="24.75" customHeight="1">
      <c r="A2" s="200"/>
      <c r="B2" s="438" t="s">
        <v>507</v>
      </c>
      <c r="C2" s="438"/>
      <c r="D2" s="438"/>
    </row>
    <row r="3" spans="2:4" ht="43.5" customHeight="1">
      <c r="B3" s="438" t="s">
        <v>330</v>
      </c>
      <c r="C3" s="438"/>
      <c r="D3" s="438"/>
    </row>
    <row r="4" spans="1:4" ht="12.75">
      <c r="A4" s="439" t="s">
        <v>489</v>
      </c>
      <c r="B4" s="439"/>
      <c r="C4" s="439"/>
      <c r="D4" s="439"/>
    </row>
    <row r="5" spans="1:4" ht="47.25" customHeight="1">
      <c r="A5" s="439"/>
      <c r="B5" s="439"/>
      <c r="C5" s="439"/>
      <c r="D5" s="439"/>
    </row>
    <row r="6" spans="1:4" ht="12.75">
      <c r="A6" s="201"/>
      <c r="B6" s="202"/>
      <c r="C6" s="440" t="s">
        <v>68</v>
      </c>
      <c r="D6" s="440"/>
    </row>
    <row r="7" spans="1:4" ht="19.5" customHeight="1">
      <c r="A7" s="434" t="s">
        <v>188</v>
      </c>
      <c r="B7" s="436" t="s">
        <v>189</v>
      </c>
      <c r="C7" s="436"/>
      <c r="D7" s="436"/>
    </row>
    <row r="8" spans="1:4" ht="12.75">
      <c r="A8" s="435"/>
      <c r="B8" s="31" t="s">
        <v>331</v>
      </c>
      <c r="C8" s="31" t="s">
        <v>328</v>
      </c>
      <c r="D8" s="31" t="s">
        <v>329</v>
      </c>
    </row>
    <row r="9" spans="1:4" s="192" customFormat="1" ht="22.5" customHeight="1">
      <c r="A9" s="369">
        <v>1</v>
      </c>
      <c r="B9" s="369">
        <v>2</v>
      </c>
      <c r="C9" s="369">
        <v>3</v>
      </c>
      <c r="D9" s="369">
        <v>4</v>
      </c>
    </row>
    <row r="10" spans="1:4" ht="64.5" customHeight="1">
      <c r="A10" s="203" t="s">
        <v>187</v>
      </c>
      <c r="B10" s="204">
        <v>108.2032</v>
      </c>
      <c r="C10" s="213">
        <v>108.2032</v>
      </c>
      <c r="D10" s="205">
        <f>C10/B10*100</f>
        <v>100</v>
      </c>
    </row>
    <row r="11" spans="1:4" ht="54.75" customHeight="1">
      <c r="A11" s="206" t="s">
        <v>300</v>
      </c>
      <c r="B11" s="207">
        <v>37.61232</v>
      </c>
      <c r="C11" s="208">
        <v>37.61232</v>
      </c>
      <c r="D11" s="205">
        <f>C11/B11*100</f>
        <v>100</v>
      </c>
    </row>
    <row r="12" spans="1:4" ht="72" customHeight="1">
      <c r="A12" s="206" t="s">
        <v>334</v>
      </c>
      <c r="B12" s="377">
        <v>1956.986</v>
      </c>
      <c r="C12" s="378">
        <v>1956.986</v>
      </c>
      <c r="D12" s="205">
        <f>C12/B12*100</f>
        <v>100</v>
      </c>
    </row>
    <row r="13" spans="1:4" ht="35.25" customHeight="1">
      <c r="A13" s="209" t="s">
        <v>4</v>
      </c>
      <c r="B13" s="379">
        <f>B10+B11+B12</f>
        <v>2102.80152</v>
      </c>
      <c r="C13" s="379">
        <f>C10+C11+C12</f>
        <v>2102.80152</v>
      </c>
      <c r="D13" s="205">
        <f>C13/B13*100</f>
        <v>100</v>
      </c>
    </row>
  </sheetData>
  <sheetProtection/>
  <mergeCells count="7">
    <mergeCell ref="A7:A8"/>
    <mergeCell ref="B7:D7"/>
    <mergeCell ref="C1:D1"/>
    <mergeCell ref="B2:D2"/>
    <mergeCell ref="B3:D3"/>
    <mergeCell ref="A4:D5"/>
    <mergeCell ref="C6:D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view="pageBreakPreview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24.7109375" style="152" customWidth="1"/>
    <col min="2" max="2" width="9.140625" style="148" customWidth="1"/>
    <col min="3" max="3" width="68.7109375" style="148" customWidth="1"/>
    <col min="4" max="16384" width="9.140625" style="148" customWidth="1"/>
  </cols>
  <sheetData>
    <row r="1" spans="2:3" s="41" customFormat="1" ht="15.75">
      <c r="B1" s="42"/>
      <c r="C1" s="211" t="s">
        <v>345</v>
      </c>
    </row>
    <row r="2" spans="2:3" s="41" customFormat="1" ht="17.25" customHeight="1">
      <c r="B2" s="385" t="s">
        <v>488</v>
      </c>
      <c r="C2" s="385"/>
    </row>
    <row r="3" spans="2:3" s="41" customFormat="1" ht="20.25" customHeight="1">
      <c r="B3" s="385" t="s">
        <v>503</v>
      </c>
      <c r="C3" s="385"/>
    </row>
    <row r="4" spans="2:3" s="41" customFormat="1" ht="38.25" customHeight="1">
      <c r="B4" s="385" t="s">
        <v>330</v>
      </c>
      <c r="C4" s="385"/>
    </row>
    <row r="5" spans="1:3" ht="15">
      <c r="A5" s="154"/>
      <c r="C5" s="234"/>
    </row>
    <row r="6" spans="1:3" ht="31.5" customHeight="1">
      <c r="A6" s="400" t="s">
        <v>137</v>
      </c>
      <c r="B6" s="400"/>
      <c r="C6" s="400"/>
    </row>
    <row r="7" ht="15">
      <c r="A7" s="136"/>
    </row>
    <row r="8" spans="1:3" ht="31.5" customHeight="1">
      <c r="A8" s="155" t="s">
        <v>346</v>
      </c>
      <c r="B8" s="390" t="s">
        <v>347</v>
      </c>
      <c r="C8" s="391"/>
    </row>
    <row r="9" spans="1:3" ht="15">
      <c r="A9" s="155">
        <v>1</v>
      </c>
      <c r="B9" s="398">
        <v>2</v>
      </c>
      <c r="C9" s="399"/>
    </row>
    <row r="10" spans="1:3" ht="16.5" customHeight="1">
      <c r="A10" s="401" t="s">
        <v>138</v>
      </c>
      <c r="B10" s="401"/>
      <c r="C10" s="401"/>
    </row>
    <row r="11" spans="1:3" ht="78.75" customHeight="1">
      <c r="A11" s="155" t="s">
        <v>149</v>
      </c>
      <c r="B11" s="388" t="s">
        <v>348</v>
      </c>
      <c r="C11" s="389"/>
    </row>
    <row r="12" spans="1:3" ht="61.5" customHeight="1">
      <c r="A12" s="155" t="s">
        <v>150</v>
      </c>
      <c r="B12" s="388" t="s">
        <v>349</v>
      </c>
      <c r="C12" s="389"/>
    </row>
    <row r="13" spans="1:3" ht="77.25" customHeight="1">
      <c r="A13" s="155" t="s">
        <v>151</v>
      </c>
      <c r="B13" s="388" t="s">
        <v>350</v>
      </c>
      <c r="C13" s="389"/>
    </row>
    <row r="14" spans="1:3" ht="68.25" customHeight="1">
      <c r="A14" s="155" t="s">
        <v>152</v>
      </c>
      <c r="B14" s="388" t="s">
        <v>351</v>
      </c>
      <c r="C14" s="389"/>
    </row>
    <row r="15" spans="1:3" ht="55.5" customHeight="1">
      <c r="A15" s="155" t="s">
        <v>247</v>
      </c>
      <c r="B15" s="386" t="s">
        <v>352</v>
      </c>
      <c r="C15" s="387"/>
    </row>
    <row r="16" spans="1:3" ht="49.5" customHeight="1">
      <c r="A16" s="155" t="s">
        <v>248</v>
      </c>
      <c r="B16" s="386" t="s">
        <v>353</v>
      </c>
      <c r="C16" s="387"/>
    </row>
    <row r="17" spans="1:3" ht="51.75" customHeight="1">
      <c r="A17" s="155" t="s">
        <v>354</v>
      </c>
      <c r="B17" s="386" t="s">
        <v>355</v>
      </c>
      <c r="C17" s="387"/>
    </row>
    <row r="18" spans="1:3" s="235" customFormat="1" ht="63.75" customHeight="1">
      <c r="A18" s="155" t="s">
        <v>356</v>
      </c>
      <c r="B18" s="386" t="s">
        <v>357</v>
      </c>
      <c r="C18" s="387"/>
    </row>
    <row r="19" spans="1:3" s="235" customFormat="1" ht="39.75" customHeight="1">
      <c r="A19" s="155" t="s">
        <v>358</v>
      </c>
      <c r="B19" s="392" t="s">
        <v>359</v>
      </c>
      <c r="C19" s="393"/>
    </row>
    <row r="20" spans="1:3" s="235" customFormat="1" ht="43.5" customHeight="1">
      <c r="A20" s="155" t="s">
        <v>360</v>
      </c>
      <c r="B20" s="392" t="s">
        <v>361</v>
      </c>
      <c r="C20" s="393"/>
    </row>
    <row r="21" spans="1:3" s="235" customFormat="1" ht="35.25" customHeight="1">
      <c r="A21" s="155" t="s">
        <v>362</v>
      </c>
      <c r="B21" s="392" t="s">
        <v>363</v>
      </c>
      <c r="C21" s="393"/>
    </row>
    <row r="22" spans="1:3" s="235" customFormat="1" ht="67.5" customHeight="1">
      <c r="A22" s="155" t="s">
        <v>364</v>
      </c>
      <c r="B22" s="392" t="s">
        <v>365</v>
      </c>
      <c r="C22" s="393"/>
    </row>
    <row r="23" spans="1:3" s="235" customFormat="1" ht="48.75" customHeight="1">
      <c r="A23" s="155" t="s">
        <v>366</v>
      </c>
      <c r="B23" s="392" t="s">
        <v>367</v>
      </c>
      <c r="C23" s="393"/>
    </row>
    <row r="24" spans="1:3" s="235" customFormat="1" ht="63.75" customHeight="1">
      <c r="A24" s="155" t="s">
        <v>368</v>
      </c>
      <c r="B24" s="392" t="s">
        <v>369</v>
      </c>
      <c r="C24" s="393"/>
    </row>
    <row r="25" spans="1:3" s="235" customFormat="1" ht="48.75" customHeight="1">
      <c r="A25" s="155" t="s">
        <v>370</v>
      </c>
      <c r="B25" s="392" t="s">
        <v>371</v>
      </c>
      <c r="C25" s="393"/>
    </row>
    <row r="26" spans="1:3" ht="45" customHeight="1">
      <c r="A26" s="155" t="s">
        <v>153</v>
      </c>
      <c r="B26" s="388" t="s">
        <v>140</v>
      </c>
      <c r="C26" s="389"/>
    </row>
    <row r="27" spans="1:3" ht="48" customHeight="1">
      <c r="A27" s="155" t="s">
        <v>154</v>
      </c>
      <c r="B27" s="388" t="s">
        <v>372</v>
      </c>
      <c r="C27" s="389"/>
    </row>
    <row r="28" spans="1:3" ht="23.25" customHeight="1">
      <c r="A28" s="155" t="s">
        <v>155</v>
      </c>
      <c r="B28" s="388" t="s">
        <v>141</v>
      </c>
      <c r="C28" s="389"/>
    </row>
    <row r="29" spans="1:3" ht="24.75" customHeight="1">
      <c r="A29" s="155" t="s">
        <v>156</v>
      </c>
      <c r="B29" s="388" t="s">
        <v>139</v>
      </c>
      <c r="C29" s="389"/>
    </row>
    <row r="30" spans="1:3" ht="28.5" customHeight="1">
      <c r="A30" s="155" t="s">
        <v>157</v>
      </c>
      <c r="B30" s="388" t="s">
        <v>142</v>
      </c>
      <c r="C30" s="389"/>
    </row>
    <row r="31" spans="1:3" ht="80.25" customHeight="1">
      <c r="A31" s="155" t="s">
        <v>217</v>
      </c>
      <c r="B31" s="388" t="s">
        <v>373</v>
      </c>
      <c r="C31" s="389"/>
    </row>
    <row r="32" spans="1:3" ht="54" customHeight="1">
      <c r="A32" s="155" t="s">
        <v>210</v>
      </c>
      <c r="B32" s="386" t="s">
        <v>200</v>
      </c>
      <c r="C32" s="387"/>
    </row>
    <row r="33" spans="1:3" ht="42" customHeight="1">
      <c r="A33" s="155" t="s">
        <v>211</v>
      </c>
      <c r="B33" s="386" t="s">
        <v>204</v>
      </c>
      <c r="C33" s="387"/>
    </row>
    <row r="34" spans="1:3" ht="78" customHeight="1">
      <c r="A34" s="155" t="s">
        <v>250</v>
      </c>
      <c r="B34" s="388" t="s">
        <v>143</v>
      </c>
      <c r="C34" s="389"/>
    </row>
    <row r="35" spans="1:3" ht="45" customHeight="1">
      <c r="A35" s="155" t="s">
        <v>251</v>
      </c>
      <c r="B35" s="388" t="s">
        <v>144</v>
      </c>
      <c r="C35" s="389"/>
    </row>
    <row r="36" spans="1:3" ht="53.25" customHeight="1">
      <c r="A36" s="155" t="s">
        <v>374</v>
      </c>
      <c r="B36" s="388" t="s">
        <v>375</v>
      </c>
      <c r="C36" s="389"/>
    </row>
    <row r="37" spans="1:3" ht="76.5" customHeight="1">
      <c r="A37" s="155" t="s">
        <v>252</v>
      </c>
      <c r="B37" s="388" t="s">
        <v>145</v>
      </c>
      <c r="C37" s="389"/>
    </row>
    <row r="38" spans="1:3" ht="91.5" customHeight="1">
      <c r="A38" s="155" t="s">
        <v>212</v>
      </c>
      <c r="B38" s="386" t="s">
        <v>376</v>
      </c>
      <c r="C38" s="387"/>
    </row>
    <row r="39" spans="1:3" ht="80.25" customHeight="1">
      <c r="A39" s="155" t="s">
        <v>216</v>
      </c>
      <c r="B39" s="388" t="s">
        <v>191</v>
      </c>
      <c r="C39" s="389"/>
    </row>
    <row r="40" spans="1:3" ht="80.25" customHeight="1">
      <c r="A40" s="155" t="s">
        <v>215</v>
      </c>
      <c r="B40" s="386" t="s">
        <v>192</v>
      </c>
      <c r="C40" s="387"/>
    </row>
    <row r="41" spans="1:3" ht="91.5" customHeight="1">
      <c r="A41" s="155" t="s">
        <v>214</v>
      </c>
      <c r="B41" s="386" t="s">
        <v>213</v>
      </c>
      <c r="C41" s="387"/>
    </row>
    <row r="42" spans="1:3" ht="69" customHeight="1">
      <c r="A42" s="155" t="s">
        <v>267</v>
      </c>
      <c r="B42" s="386" t="s">
        <v>377</v>
      </c>
      <c r="C42" s="387"/>
    </row>
    <row r="43" spans="1:3" ht="80.25" customHeight="1">
      <c r="A43" s="155" t="s">
        <v>311</v>
      </c>
      <c r="B43" s="386" t="s">
        <v>310</v>
      </c>
      <c r="C43" s="387"/>
    </row>
    <row r="44" spans="1:3" ht="65.25" customHeight="1">
      <c r="A44" s="155" t="s">
        <v>285</v>
      </c>
      <c r="B44" s="394" t="s">
        <v>284</v>
      </c>
      <c r="C44" s="395"/>
    </row>
    <row r="45" spans="1:3" ht="51" customHeight="1">
      <c r="A45" s="155" t="s">
        <v>312</v>
      </c>
      <c r="B45" s="386" t="s">
        <v>313</v>
      </c>
      <c r="C45" s="387"/>
    </row>
    <row r="46" spans="1:3" ht="24.75" customHeight="1">
      <c r="A46" s="155" t="s">
        <v>158</v>
      </c>
      <c r="B46" s="388" t="s">
        <v>378</v>
      </c>
      <c r="C46" s="389"/>
    </row>
    <row r="47" spans="1:3" s="153" customFormat="1" ht="32.25" customHeight="1">
      <c r="A47" s="156" t="s">
        <v>147</v>
      </c>
      <c r="B47" s="396" t="s">
        <v>146</v>
      </c>
      <c r="C47" s="397"/>
    </row>
    <row r="48" spans="1:3" s="153" customFormat="1" ht="39" customHeight="1">
      <c r="A48" s="156" t="s">
        <v>379</v>
      </c>
      <c r="B48" s="396" t="s">
        <v>380</v>
      </c>
      <c r="C48" s="397"/>
    </row>
    <row r="49" spans="1:3" s="153" customFormat="1" ht="45" customHeight="1">
      <c r="A49" s="156" t="s">
        <v>381</v>
      </c>
      <c r="B49" s="396" t="s">
        <v>382</v>
      </c>
      <c r="C49" s="397"/>
    </row>
    <row r="50" spans="1:3" s="153" customFormat="1" ht="45" customHeight="1">
      <c r="A50" s="156" t="s">
        <v>383</v>
      </c>
      <c r="B50" s="396" t="s">
        <v>253</v>
      </c>
      <c r="C50" s="397"/>
    </row>
    <row r="51" spans="1:3" s="153" customFormat="1" ht="45" customHeight="1">
      <c r="A51" s="156" t="s">
        <v>384</v>
      </c>
      <c r="B51" s="402" t="s">
        <v>148</v>
      </c>
      <c r="C51" s="403"/>
    </row>
    <row r="52" spans="1:3" s="153" customFormat="1" ht="39" customHeight="1">
      <c r="A52" s="156" t="s">
        <v>385</v>
      </c>
      <c r="B52" s="404" t="s">
        <v>386</v>
      </c>
      <c r="C52" s="405"/>
    </row>
    <row r="53" spans="1:3" s="153" customFormat="1" ht="66" customHeight="1">
      <c r="A53" s="156" t="s">
        <v>387</v>
      </c>
      <c r="B53" s="396" t="s">
        <v>388</v>
      </c>
      <c r="C53" s="397"/>
    </row>
    <row r="54" spans="1:3" s="153" customFormat="1" ht="78" customHeight="1">
      <c r="A54" s="156" t="s">
        <v>389</v>
      </c>
      <c r="B54" s="396" t="s">
        <v>390</v>
      </c>
      <c r="C54" s="397"/>
    </row>
    <row r="55" spans="1:3" s="153" customFormat="1" ht="39" customHeight="1">
      <c r="A55" s="156" t="s">
        <v>391</v>
      </c>
      <c r="B55" s="404" t="s">
        <v>249</v>
      </c>
      <c r="C55" s="405"/>
    </row>
    <row r="56" spans="1:3" s="153" customFormat="1" ht="78" customHeight="1">
      <c r="A56" s="156" t="s">
        <v>392</v>
      </c>
      <c r="B56" s="396" t="s">
        <v>393</v>
      </c>
      <c r="C56" s="397"/>
    </row>
    <row r="57" spans="1:3" s="153" customFormat="1" ht="48.75" customHeight="1">
      <c r="A57" s="156" t="s">
        <v>394</v>
      </c>
      <c r="B57" s="404" t="s">
        <v>395</v>
      </c>
      <c r="C57" s="405"/>
    </row>
    <row r="58" spans="1:3" s="153" customFormat="1" ht="48.75" customHeight="1">
      <c r="A58" s="156" t="s">
        <v>356</v>
      </c>
      <c r="B58" s="404" t="s">
        <v>396</v>
      </c>
      <c r="C58" s="405"/>
    </row>
    <row r="59" spans="1:3" ht="15.75" customHeight="1">
      <c r="A59" s="406" t="s">
        <v>15</v>
      </c>
      <c r="B59" s="406"/>
      <c r="C59" s="406"/>
    </row>
    <row r="60" spans="1:3" ht="15" customHeight="1">
      <c r="A60" s="155" t="s">
        <v>16</v>
      </c>
      <c r="B60" s="388" t="s">
        <v>397</v>
      </c>
      <c r="C60" s="389"/>
    </row>
    <row r="61" spans="1:3" ht="86.25" customHeight="1">
      <c r="A61" s="155" t="s">
        <v>17</v>
      </c>
      <c r="B61" s="388" t="s">
        <v>398</v>
      </c>
      <c r="C61" s="389"/>
    </row>
  </sheetData>
  <sheetProtection/>
  <mergeCells count="58">
    <mergeCell ref="B60:C60"/>
    <mergeCell ref="B61:C61"/>
    <mergeCell ref="B55:C55"/>
    <mergeCell ref="B56:C56"/>
    <mergeCell ref="B57:C57"/>
    <mergeCell ref="B58:C58"/>
    <mergeCell ref="A59:C59"/>
    <mergeCell ref="B50:C50"/>
    <mergeCell ref="B51:C51"/>
    <mergeCell ref="B52:C52"/>
    <mergeCell ref="B53:C53"/>
    <mergeCell ref="B54:C54"/>
    <mergeCell ref="B2:C2"/>
    <mergeCell ref="B44:C44"/>
    <mergeCell ref="B47:C47"/>
    <mergeCell ref="B48:C48"/>
    <mergeCell ref="B49:C49"/>
    <mergeCell ref="B3:C3"/>
    <mergeCell ref="B4:C4"/>
    <mergeCell ref="B20:C20"/>
    <mergeCell ref="B16:C16"/>
    <mergeCell ref="B19:C19"/>
    <mergeCell ref="B9:C9"/>
    <mergeCell ref="B13:C13"/>
    <mergeCell ref="B14:C14"/>
    <mergeCell ref="B18:C18"/>
    <mergeCell ref="A6:C6"/>
    <mergeCell ref="A10:C10"/>
    <mergeCell ref="B46:C46"/>
    <mergeCell ref="B28:C28"/>
    <mergeCell ref="B29:C29"/>
    <mergeCell ref="B30:C30"/>
    <mergeCell ref="B27:C27"/>
    <mergeCell ref="B32:C32"/>
    <mergeCell ref="B45:C45"/>
    <mergeCell ref="B31:C31"/>
    <mergeCell ref="B37:C37"/>
    <mergeCell ref="B34:C34"/>
    <mergeCell ref="B35:C35"/>
    <mergeCell ref="B39:C39"/>
    <mergeCell ref="B38:C38"/>
    <mergeCell ref="B36:C36"/>
    <mergeCell ref="B33:C33"/>
    <mergeCell ref="B43:C43"/>
    <mergeCell ref="B8:C8"/>
    <mergeCell ref="B22:C22"/>
    <mergeCell ref="B21:C21"/>
    <mergeCell ref="B23:C23"/>
    <mergeCell ref="B26:C26"/>
    <mergeCell ref="B25:C25"/>
    <mergeCell ref="B24:C24"/>
    <mergeCell ref="B42:C42"/>
    <mergeCell ref="B40:C40"/>
    <mergeCell ref="B41:C41"/>
    <mergeCell ref="B11:C11"/>
    <mergeCell ref="B12:C12"/>
    <mergeCell ref="B17:C17"/>
    <mergeCell ref="B15:C15"/>
  </mergeCell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E7" sqref="E6:E7"/>
    </sheetView>
  </sheetViews>
  <sheetFormatPr defaultColWidth="9.140625" defaultRowHeight="15"/>
  <cols>
    <col min="1" max="1" width="2.7109375" style="116" customWidth="1"/>
    <col min="2" max="2" width="7.28125" style="135" customWidth="1"/>
    <col min="3" max="3" width="10.57421875" style="135" customWidth="1"/>
    <col min="4" max="4" width="31.140625" style="116" customWidth="1"/>
    <col min="5" max="5" width="43.421875" style="116" customWidth="1"/>
    <col min="6" max="6" width="15.28125" style="116" customWidth="1"/>
    <col min="7" max="8" width="9.140625" style="116" customWidth="1"/>
    <col min="9" max="9" width="11.28125" style="116" customWidth="1"/>
    <col min="10" max="16384" width="9.140625" style="116" customWidth="1"/>
  </cols>
  <sheetData>
    <row r="1" spans="2:7" ht="15.75">
      <c r="B1" s="117"/>
      <c r="C1" s="117"/>
      <c r="D1" s="118"/>
      <c r="E1" s="118" t="s">
        <v>308</v>
      </c>
      <c r="F1" s="119"/>
      <c r="G1" s="119"/>
    </row>
    <row r="2" spans="1:6" ht="26.25" customHeight="1">
      <c r="A2" s="120"/>
      <c r="B2" s="117"/>
      <c r="C2" s="121"/>
      <c r="D2" s="118"/>
      <c r="E2" s="118" t="s">
        <v>488</v>
      </c>
      <c r="F2" s="122"/>
    </row>
    <row r="3" spans="1:6" ht="15.75">
      <c r="A3" s="120"/>
      <c r="B3" s="117"/>
      <c r="C3" s="121"/>
      <c r="D3" s="118"/>
      <c r="E3" s="118" t="s">
        <v>503</v>
      </c>
      <c r="F3" s="122"/>
    </row>
    <row r="4" spans="2:6" ht="30.75" customHeight="1">
      <c r="B4" s="117"/>
      <c r="C4" s="118"/>
      <c r="D4" s="407" t="s">
        <v>330</v>
      </c>
      <c r="E4" s="407"/>
      <c r="F4" s="123"/>
    </row>
    <row r="5" spans="2:6" ht="19.5" customHeight="1">
      <c r="B5" s="117"/>
      <c r="C5" s="118"/>
      <c r="D5" s="139"/>
      <c r="E5" s="139"/>
      <c r="F5" s="123"/>
    </row>
    <row r="6" spans="2:6" ht="15.75">
      <c r="B6" s="117"/>
      <c r="C6" s="118"/>
      <c r="D6" s="118"/>
      <c r="E6" s="118"/>
      <c r="F6" s="123"/>
    </row>
    <row r="7" spans="1:7" ht="15.75">
      <c r="A7" s="124"/>
      <c r="B7" s="117"/>
      <c r="C7" s="118"/>
      <c r="D7" s="118"/>
      <c r="E7" s="118"/>
      <c r="F7" s="123"/>
      <c r="G7" s="122"/>
    </row>
    <row r="8" spans="2:7" ht="15.75">
      <c r="B8" s="117"/>
      <c r="C8" s="117"/>
      <c r="D8" s="117"/>
      <c r="E8" s="117"/>
      <c r="F8" s="119"/>
      <c r="G8" s="119"/>
    </row>
    <row r="9" spans="1:8" ht="15.75">
      <c r="A9" s="124"/>
      <c r="B9" s="117"/>
      <c r="C9" s="117"/>
      <c r="D9" s="117"/>
      <c r="E9" s="117"/>
      <c r="F9" s="125"/>
      <c r="G9" s="124"/>
      <c r="H9" s="126"/>
    </row>
    <row r="10" spans="1:8" ht="15.75">
      <c r="A10" s="124"/>
      <c r="B10" s="408" t="s">
        <v>134</v>
      </c>
      <c r="C10" s="408"/>
      <c r="D10" s="408"/>
      <c r="E10" s="408"/>
      <c r="F10" s="117"/>
      <c r="G10" s="117"/>
      <c r="H10" s="122"/>
    </row>
    <row r="11" spans="1:8" ht="32.25" customHeight="1">
      <c r="A11" s="124"/>
      <c r="B11" s="409" t="s">
        <v>332</v>
      </c>
      <c r="C11" s="409"/>
      <c r="D11" s="409"/>
      <c r="E11" s="409"/>
      <c r="F11" s="117"/>
      <c r="G11" s="117"/>
      <c r="H11" s="122"/>
    </row>
    <row r="12" spans="1:8" ht="15.75">
      <c r="A12" s="124"/>
      <c r="B12" s="117"/>
      <c r="C12" s="117"/>
      <c r="D12" s="117"/>
      <c r="E12" s="117"/>
      <c r="F12" s="127"/>
      <c r="G12" s="117"/>
      <c r="H12" s="122"/>
    </row>
    <row r="13" spans="2:7" ht="67.5" customHeight="1">
      <c r="B13" s="128" t="s">
        <v>27</v>
      </c>
      <c r="C13" s="129" t="s">
        <v>399</v>
      </c>
      <c r="D13" s="129" t="s">
        <v>400</v>
      </c>
      <c r="E13" s="129" t="s">
        <v>401</v>
      </c>
      <c r="F13" s="119"/>
      <c r="G13" s="119"/>
    </row>
    <row r="14" spans="2:7" ht="15.75">
      <c r="B14" s="130"/>
      <c r="C14" s="131">
        <v>1</v>
      </c>
      <c r="D14" s="132">
        <v>2</v>
      </c>
      <c r="E14" s="131">
        <v>3</v>
      </c>
      <c r="F14" s="119"/>
      <c r="G14" s="119"/>
    </row>
    <row r="15" spans="2:7" ht="15.75">
      <c r="B15" s="410" t="s">
        <v>73</v>
      </c>
      <c r="C15" s="411"/>
      <c r="D15" s="411"/>
      <c r="E15" s="412"/>
      <c r="F15" s="119"/>
      <c r="G15" s="119"/>
    </row>
    <row r="16" spans="2:7" ht="40.5" customHeight="1">
      <c r="B16" s="132">
        <v>1</v>
      </c>
      <c r="C16" s="133" t="s">
        <v>102</v>
      </c>
      <c r="D16" s="167" t="s">
        <v>238</v>
      </c>
      <c r="E16" s="168" t="s">
        <v>219</v>
      </c>
      <c r="F16" s="134"/>
      <c r="G16" s="134"/>
    </row>
    <row r="17" spans="2:7" ht="15.75">
      <c r="B17" s="132">
        <v>2</v>
      </c>
      <c r="C17" s="133" t="s">
        <v>102</v>
      </c>
      <c r="D17" s="169" t="s">
        <v>239</v>
      </c>
      <c r="E17" s="170" t="s">
        <v>220</v>
      </c>
      <c r="F17" s="134"/>
      <c r="G17" s="134"/>
    </row>
    <row r="18" spans="2:5" ht="31.5">
      <c r="B18" s="132">
        <v>3</v>
      </c>
      <c r="C18" s="133" t="s">
        <v>102</v>
      </c>
      <c r="D18" s="169" t="s">
        <v>240</v>
      </c>
      <c r="E18" s="171" t="s">
        <v>221</v>
      </c>
    </row>
    <row r="19" spans="2:5" ht="31.5">
      <c r="B19" s="132">
        <v>4</v>
      </c>
      <c r="C19" s="133" t="s">
        <v>102</v>
      </c>
      <c r="D19" s="169" t="s">
        <v>241</v>
      </c>
      <c r="E19" s="171" t="s">
        <v>222</v>
      </c>
    </row>
    <row r="20" spans="2:5" ht="31.5">
      <c r="B20" s="132">
        <v>5</v>
      </c>
      <c r="C20" s="133" t="s">
        <v>102</v>
      </c>
      <c r="D20" s="169" t="s">
        <v>242</v>
      </c>
      <c r="E20" s="171" t="s">
        <v>223</v>
      </c>
    </row>
    <row r="21" spans="2:5" ht="15.75">
      <c r="B21" s="132">
        <v>6</v>
      </c>
      <c r="C21" s="133" t="s">
        <v>102</v>
      </c>
      <c r="D21" s="169" t="s">
        <v>243</v>
      </c>
      <c r="E21" s="171" t="s">
        <v>224</v>
      </c>
    </row>
    <row r="22" spans="2:5" ht="31.5">
      <c r="B22" s="132">
        <v>7</v>
      </c>
      <c r="C22" s="133" t="s">
        <v>102</v>
      </c>
      <c r="D22" s="169" t="s">
        <v>244</v>
      </c>
      <c r="E22" s="171" t="s">
        <v>225</v>
      </c>
    </row>
    <row r="23" spans="2:5" ht="31.5">
      <c r="B23" s="132">
        <v>8</v>
      </c>
      <c r="C23" s="133" t="s">
        <v>102</v>
      </c>
      <c r="D23" s="169" t="s">
        <v>245</v>
      </c>
      <c r="E23" s="171" t="s">
        <v>226</v>
      </c>
    </row>
    <row r="24" spans="2:5" ht="31.5">
      <c r="B24" s="132">
        <v>9</v>
      </c>
      <c r="C24" s="133" t="s">
        <v>102</v>
      </c>
      <c r="D24" s="169" t="s">
        <v>246</v>
      </c>
      <c r="E24" s="171" t="s">
        <v>227</v>
      </c>
    </row>
  </sheetData>
  <sheetProtection/>
  <mergeCells count="4">
    <mergeCell ref="D4:E4"/>
    <mergeCell ref="B10:E10"/>
    <mergeCell ref="B11:E11"/>
    <mergeCell ref="B15:E1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SheetLayoutView="100" zoomScalePageLayoutView="0" workbookViewId="0" topLeftCell="A1">
      <selection activeCell="J8" sqref="J8:J9"/>
    </sheetView>
  </sheetViews>
  <sheetFormatPr defaultColWidth="9.140625" defaultRowHeight="15"/>
  <cols>
    <col min="1" max="1" width="2.7109375" style="51" customWidth="1"/>
    <col min="2" max="2" width="4.57421875" style="51" customWidth="1"/>
    <col min="3" max="4" width="3.7109375" style="51" customWidth="1"/>
    <col min="5" max="5" width="4.00390625" style="51" customWidth="1"/>
    <col min="6" max="6" width="4.140625" style="51" customWidth="1"/>
    <col min="7" max="7" width="3.8515625" style="51" customWidth="1"/>
    <col min="8" max="8" width="5.00390625" style="51" customWidth="1"/>
    <col min="9" max="9" width="9.00390625" style="51" customWidth="1"/>
    <col min="10" max="10" width="56.00390625" style="51" customWidth="1"/>
    <col min="11" max="11" width="14.140625" style="344" customWidth="1"/>
    <col min="12" max="12" width="14.8515625" style="52" customWidth="1"/>
    <col min="13" max="13" width="13.57421875" style="52" bestFit="1" customWidth="1"/>
    <col min="14" max="16384" width="9.140625" style="53" customWidth="1"/>
  </cols>
  <sheetData>
    <row r="1" spans="10:12" ht="12.75">
      <c r="J1" s="157"/>
      <c r="L1" s="52" t="s">
        <v>463</v>
      </c>
    </row>
    <row r="2" spans="3:13" s="365" customFormat="1" ht="15" customHeight="1">
      <c r="C2" s="413" t="s">
        <v>504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s="365" customFormat="1" ht="15" customHeight="1">
      <c r="A3" s="414" t="s">
        <v>330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0:11" ht="12.75">
      <c r="J4" s="53"/>
      <c r="K4" s="345"/>
    </row>
    <row r="5" spans="1:11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346"/>
    </row>
    <row r="6" spans="1:13" ht="12.75" customHeight="1">
      <c r="A6" s="415" t="s">
        <v>492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</row>
    <row r="7" spans="1:13" ht="15">
      <c r="A7" s="54" t="s">
        <v>74</v>
      </c>
      <c r="B7" s="54"/>
      <c r="C7" s="54"/>
      <c r="D7" s="54"/>
      <c r="E7" s="54"/>
      <c r="F7" s="54"/>
      <c r="G7" s="54"/>
      <c r="H7" s="54"/>
      <c r="I7" s="54"/>
      <c r="J7" s="55"/>
      <c r="L7" s="347"/>
      <c r="M7" s="56" t="s">
        <v>75</v>
      </c>
    </row>
    <row r="8" spans="1:13" ht="17.25" customHeight="1">
      <c r="A8" s="57" t="s">
        <v>76</v>
      </c>
      <c r="B8" s="419" t="s">
        <v>77</v>
      </c>
      <c r="C8" s="420"/>
      <c r="D8" s="420"/>
      <c r="E8" s="420"/>
      <c r="F8" s="420"/>
      <c r="G8" s="420"/>
      <c r="H8" s="420"/>
      <c r="I8" s="421"/>
      <c r="J8" s="416" t="s">
        <v>347</v>
      </c>
      <c r="K8" s="417" t="s">
        <v>331</v>
      </c>
      <c r="L8" s="417" t="s">
        <v>328</v>
      </c>
      <c r="M8" s="417" t="s">
        <v>329</v>
      </c>
    </row>
    <row r="9" spans="1:13" ht="133.5" customHeight="1">
      <c r="A9" s="57"/>
      <c r="B9" s="137" t="s">
        <v>402</v>
      </c>
      <c r="C9" s="137" t="s">
        <v>78</v>
      </c>
      <c r="D9" s="137" t="s">
        <v>79</v>
      </c>
      <c r="E9" s="137" t="s">
        <v>80</v>
      </c>
      <c r="F9" s="137" t="s">
        <v>81</v>
      </c>
      <c r="G9" s="137" t="s">
        <v>82</v>
      </c>
      <c r="H9" s="137" t="s">
        <v>403</v>
      </c>
      <c r="I9" s="137" t="s">
        <v>404</v>
      </c>
      <c r="J9" s="416"/>
      <c r="K9" s="418"/>
      <c r="L9" s="418"/>
      <c r="M9" s="418"/>
    </row>
    <row r="10" spans="1:13" ht="12.75">
      <c r="A10" s="58"/>
      <c r="B10" s="59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9">
        <v>9</v>
      </c>
      <c r="K10" s="348">
        <v>10</v>
      </c>
      <c r="L10" s="59">
        <v>11</v>
      </c>
      <c r="M10" s="59">
        <v>12</v>
      </c>
    </row>
    <row r="11" spans="1:13" s="52" customFormat="1" ht="12.75">
      <c r="A11" s="58"/>
      <c r="B11" s="60" t="s">
        <v>83</v>
      </c>
      <c r="C11" s="60">
        <v>1</v>
      </c>
      <c r="D11" s="60" t="s">
        <v>5</v>
      </c>
      <c r="E11" s="60" t="s">
        <v>5</v>
      </c>
      <c r="F11" s="60" t="s">
        <v>83</v>
      </c>
      <c r="G11" s="60" t="s">
        <v>5</v>
      </c>
      <c r="H11" s="60" t="s">
        <v>84</v>
      </c>
      <c r="I11" s="61" t="s">
        <v>83</v>
      </c>
      <c r="J11" s="62" t="s">
        <v>85</v>
      </c>
      <c r="K11" s="349">
        <f>K12+K22+K30+K17+K33+K35</f>
        <v>628.4836</v>
      </c>
      <c r="L11" s="349">
        <f>L12+L22+L30+L17+L33+L35+L34</f>
        <v>667.95381</v>
      </c>
      <c r="M11" s="366">
        <f>L11/K11</f>
        <v>1.0628022911019475</v>
      </c>
    </row>
    <row r="12" spans="1:13" ht="12.75">
      <c r="A12" s="62"/>
      <c r="B12" s="63" t="s">
        <v>83</v>
      </c>
      <c r="C12" s="64" t="s">
        <v>86</v>
      </c>
      <c r="D12" s="63" t="s">
        <v>29</v>
      </c>
      <c r="E12" s="63" t="s">
        <v>5</v>
      </c>
      <c r="F12" s="63" t="s">
        <v>83</v>
      </c>
      <c r="G12" s="63" t="s">
        <v>5</v>
      </c>
      <c r="H12" s="63" t="s">
        <v>84</v>
      </c>
      <c r="I12" s="61" t="s">
        <v>83</v>
      </c>
      <c r="J12" s="62" t="s">
        <v>87</v>
      </c>
      <c r="K12" s="349">
        <f>K13</f>
        <v>420.66706999999997</v>
      </c>
      <c r="L12" s="349">
        <f>L13</f>
        <v>452.69075999999995</v>
      </c>
      <c r="M12" s="366">
        <f aca="true" t="shared" si="0" ref="M12:M59">L12/K12</f>
        <v>1.0761259729695505</v>
      </c>
    </row>
    <row r="13" spans="1:13" ht="13.5">
      <c r="A13" s="73"/>
      <c r="B13" s="63" t="s">
        <v>88</v>
      </c>
      <c r="C13" s="64" t="s">
        <v>86</v>
      </c>
      <c r="D13" s="63" t="s">
        <v>29</v>
      </c>
      <c r="E13" s="63" t="s">
        <v>30</v>
      </c>
      <c r="F13" s="63" t="s">
        <v>83</v>
      </c>
      <c r="G13" s="63" t="s">
        <v>29</v>
      </c>
      <c r="H13" s="63" t="s">
        <v>84</v>
      </c>
      <c r="I13" s="61" t="s">
        <v>24</v>
      </c>
      <c r="J13" s="62" t="s">
        <v>90</v>
      </c>
      <c r="K13" s="350">
        <f>K14+K16+K15</f>
        <v>420.66706999999997</v>
      </c>
      <c r="L13" s="350">
        <f>L14+L16+L15</f>
        <v>452.69075999999995</v>
      </c>
      <c r="M13" s="366">
        <f t="shared" si="0"/>
        <v>1.0761259729695505</v>
      </c>
    </row>
    <row r="14" spans="1:13" ht="64.5">
      <c r="A14" s="73"/>
      <c r="B14" s="69" t="s">
        <v>88</v>
      </c>
      <c r="C14" s="70" t="s">
        <v>86</v>
      </c>
      <c r="D14" s="69" t="s">
        <v>29</v>
      </c>
      <c r="E14" s="69" t="s">
        <v>30</v>
      </c>
      <c r="F14" s="69" t="s">
        <v>89</v>
      </c>
      <c r="G14" s="69" t="s">
        <v>29</v>
      </c>
      <c r="H14" s="69" t="s">
        <v>84</v>
      </c>
      <c r="I14" s="71" t="s">
        <v>24</v>
      </c>
      <c r="J14" s="351" t="s">
        <v>254</v>
      </c>
      <c r="K14" s="352">
        <v>368.33851</v>
      </c>
      <c r="L14" s="352">
        <v>400.33705</v>
      </c>
      <c r="M14" s="367">
        <f t="shared" si="0"/>
        <v>1.0868726433193205</v>
      </c>
    </row>
    <row r="15" spans="1:13" ht="90.75" customHeight="1">
      <c r="A15" s="73"/>
      <c r="B15" s="69" t="s">
        <v>88</v>
      </c>
      <c r="C15" s="70" t="s">
        <v>86</v>
      </c>
      <c r="D15" s="69" t="s">
        <v>29</v>
      </c>
      <c r="E15" s="69" t="s">
        <v>30</v>
      </c>
      <c r="F15" s="69" t="s">
        <v>91</v>
      </c>
      <c r="G15" s="69" t="s">
        <v>29</v>
      </c>
      <c r="H15" s="69" t="s">
        <v>84</v>
      </c>
      <c r="I15" s="71" t="s">
        <v>24</v>
      </c>
      <c r="J15" s="351" t="s">
        <v>464</v>
      </c>
      <c r="K15" s="352">
        <v>52.32856</v>
      </c>
      <c r="L15" s="352">
        <v>52.32856</v>
      </c>
      <c r="M15" s="367">
        <f t="shared" si="0"/>
        <v>1</v>
      </c>
    </row>
    <row r="16" spans="1:13" ht="78" customHeight="1">
      <c r="A16" s="73"/>
      <c r="B16" s="69" t="s">
        <v>88</v>
      </c>
      <c r="C16" s="70" t="s">
        <v>86</v>
      </c>
      <c r="D16" s="69" t="s">
        <v>29</v>
      </c>
      <c r="E16" s="69" t="s">
        <v>30</v>
      </c>
      <c r="F16" s="69" t="s">
        <v>92</v>
      </c>
      <c r="G16" s="69" t="s">
        <v>29</v>
      </c>
      <c r="H16" s="69" t="s">
        <v>84</v>
      </c>
      <c r="I16" s="71" t="s">
        <v>24</v>
      </c>
      <c r="J16" s="351" t="s">
        <v>487</v>
      </c>
      <c r="K16" s="352">
        <v>0</v>
      </c>
      <c r="L16" s="352">
        <v>0.02515</v>
      </c>
      <c r="M16" s="367">
        <v>0</v>
      </c>
    </row>
    <row r="17" spans="1:13" ht="31.5">
      <c r="A17" s="74"/>
      <c r="B17" s="353" t="s">
        <v>48</v>
      </c>
      <c r="C17" s="353" t="s">
        <v>86</v>
      </c>
      <c r="D17" s="353" t="s">
        <v>34</v>
      </c>
      <c r="E17" s="353" t="s">
        <v>465</v>
      </c>
      <c r="F17" s="353" t="s">
        <v>5</v>
      </c>
      <c r="G17" s="353" t="s">
        <v>29</v>
      </c>
      <c r="H17" s="353" t="s">
        <v>84</v>
      </c>
      <c r="I17" s="353" t="s">
        <v>24</v>
      </c>
      <c r="J17" s="354" t="s">
        <v>466</v>
      </c>
      <c r="K17" s="355">
        <f>K18+K19+K20+K21</f>
        <v>80.5</v>
      </c>
      <c r="L17" s="355">
        <f>L18+L19+L20+L21</f>
        <v>87.14652</v>
      </c>
      <c r="M17" s="366">
        <f t="shared" si="0"/>
        <v>1.0825654658385093</v>
      </c>
    </row>
    <row r="18" spans="1:13" ht="54" customHeight="1">
      <c r="A18" s="74"/>
      <c r="B18" s="356" t="s">
        <v>48</v>
      </c>
      <c r="C18" s="356" t="s">
        <v>86</v>
      </c>
      <c r="D18" s="356" t="s">
        <v>34</v>
      </c>
      <c r="E18" s="356" t="s">
        <v>465</v>
      </c>
      <c r="F18" s="356" t="s">
        <v>94</v>
      </c>
      <c r="G18" s="356" t="s">
        <v>29</v>
      </c>
      <c r="H18" s="356" t="s">
        <v>84</v>
      </c>
      <c r="I18" s="356" t="s">
        <v>24</v>
      </c>
      <c r="J18" s="75" t="s">
        <v>199</v>
      </c>
      <c r="K18" s="352">
        <v>29.9</v>
      </c>
      <c r="L18" s="352">
        <v>38.82954</v>
      </c>
      <c r="M18" s="367">
        <f t="shared" si="0"/>
        <v>1.298646822742475</v>
      </c>
    </row>
    <row r="19" spans="1:13" ht="68.25" customHeight="1">
      <c r="A19" s="74"/>
      <c r="B19" s="76" t="s">
        <v>48</v>
      </c>
      <c r="C19" s="76" t="s">
        <v>86</v>
      </c>
      <c r="D19" s="76" t="s">
        <v>34</v>
      </c>
      <c r="E19" s="76" t="s">
        <v>465</v>
      </c>
      <c r="F19" s="76" t="s">
        <v>95</v>
      </c>
      <c r="G19" s="76" t="s">
        <v>29</v>
      </c>
      <c r="H19" s="76" t="s">
        <v>84</v>
      </c>
      <c r="I19" s="76" t="s">
        <v>24</v>
      </c>
      <c r="J19" s="75" t="s">
        <v>198</v>
      </c>
      <c r="K19" s="352">
        <v>0.2</v>
      </c>
      <c r="L19" s="352">
        <v>0.37395</v>
      </c>
      <c r="M19" s="367">
        <f t="shared" si="0"/>
        <v>1.86975</v>
      </c>
    </row>
    <row r="20" spans="1:13" ht="69" customHeight="1">
      <c r="A20" s="74"/>
      <c r="B20" s="76" t="s">
        <v>48</v>
      </c>
      <c r="C20" s="76" t="s">
        <v>86</v>
      </c>
      <c r="D20" s="76" t="s">
        <v>34</v>
      </c>
      <c r="E20" s="76" t="s">
        <v>465</v>
      </c>
      <c r="F20" s="76" t="s">
        <v>467</v>
      </c>
      <c r="G20" s="76" t="s">
        <v>29</v>
      </c>
      <c r="H20" s="76" t="s">
        <v>84</v>
      </c>
      <c r="I20" s="76" t="s">
        <v>24</v>
      </c>
      <c r="J20" s="75" t="s">
        <v>468</v>
      </c>
      <c r="K20" s="352">
        <v>55.1</v>
      </c>
      <c r="L20" s="352">
        <v>56.64293</v>
      </c>
      <c r="M20" s="367">
        <f t="shared" si="0"/>
        <v>1.0280023593466425</v>
      </c>
    </row>
    <row r="21" spans="1:13" ht="68.25" customHeight="1">
      <c r="A21" s="74"/>
      <c r="B21" s="76" t="s">
        <v>48</v>
      </c>
      <c r="C21" s="76" t="s">
        <v>86</v>
      </c>
      <c r="D21" s="76" t="s">
        <v>34</v>
      </c>
      <c r="E21" s="76" t="s">
        <v>465</v>
      </c>
      <c r="F21" s="76" t="s">
        <v>469</v>
      </c>
      <c r="G21" s="76" t="s">
        <v>29</v>
      </c>
      <c r="H21" s="76" t="s">
        <v>84</v>
      </c>
      <c r="I21" s="76" t="s">
        <v>24</v>
      </c>
      <c r="J21" s="75" t="s">
        <v>470</v>
      </c>
      <c r="K21" s="352">
        <v>-4.7</v>
      </c>
      <c r="L21" s="352">
        <v>-8.6999</v>
      </c>
      <c r="M21" s="367">
        <f t="shared" si="0"/>
        <v>1.8510425531914891</v>
      </c>
    </row>
    <row r="22" spans="1:13" ht="12.75">
      <c r="A22" s="62"/>
      <c r="B22" s="63" t="s">
        <v>88</v>
      </c>
      <c r="C22" s="64" t="s">
        <v>86</v>
      </c>
      <c r="D22" s="63" t="s">
        <v>20</v>
      </c>
      <c r="E22" s="63" t="s">
        <v>5</v>
      </c>
      <c r="F22" s="63" t="s">
        <v>83</v>
      </c>
      <c r="G22" s="63" t="s">
        <v>5</v>
      </c>
      <c r="H22" s="63" t="s">
        <v>84</v>
      </c>
      <c r="I22" s="61" t="s">
        <v>83</v>
      </c>
      <c r="J22" s="62" t="s">
        <v>96</v>
      </c>
      <c r="K22" s="349">
        <f>K25+K23</f>
        <v>83.01521</v>
      </c>
      <c r="L22" s="349">
        <f>L25+L23</f>
        <v>83.01521</v>
      </c>
      <c r="M22" s="366">
        <f t="shared" si="0"/>
        <v>1</v>
      </c>
    </row>
    <row r="23" spans="1:13" ht="12.75">
      <c r="A23" s="62"/>
      <c r="B23" s="78">
        <v>182</v>
      </c>
      <c r="C23" s="78">
        <v>1</v>
      </c>
      <c r="D23" s="78" t="s">
        <v>20</v>
      </c>
      <c r="E23" s="78" t="s">
        <v>29</v>
      </c>
      <c r="F23" s="78" t="s">
        <v>83</v>
      </c>
      <c r="G23" s="78" t="s">
        <v>5</v>
      </c>
      <c r="H23" s="78" t="s">
        <v>84</v>
      </c>
      <c r="I23" s="78">
        <v>110</v>
      </c>
      <c r="J23" s="79" t="s">
        <v>97</v>
      </c>
      <c r="K23" s="349">
        <f>K24</f>
        <v>74.58766</v>
      </c>
      <c r="L23" s="349">
        <f>L24</f>
        <v>74.58766</v>
      </c>
      <c r="M23" s="366">
        <f t="shared" si="0"/>
        <v>1</v>
      </c>
    </row>
    <row r="24" spans="1:13" ht="38.25">
      <c r="A24" s="62"/>
      <c r="B24" s="76">
        <v>182</v>
      </c>
      <c r="C24" s="76">
        <v>1</v>
      </c>
      <c r="D24" s="76" t="s">
        <v>20</v>
      </c>
      <c r="E24" s="76" t="s">
        <v>29</v>
      </c>
      <c r="F24" s="76" t="s">
        <v>92</v>
      </c>
      <c r="G24" s="76" t="s">
        <v>31</v>
      </c>
      <c r="H24" s="76" t="s">
        <v>84</v>
      </c>
      <c r="I24" s="76">
        <v>110</v>
      </c>
      <c r="J24" s="75" t="s">
        <v>471</v>
      </c>
      <c r="K24" s="357">
        <v>74.58766</v>
      </c>
      <c r="L24" s="357">
        <v>74.58766</v>
      </c>
      <c r="M24" s="367">
        <f t="shared" si="0"/>
        <v>1</v>
      </c>
    </row>
    <row r="25" spans="1:13" ht="13.5">
      <c r="A25" s="62"/>
      <c r="B25" s="63" t="s">
        <v>83</v>
      </c>
      <c r="C25" s="64" t="s">
        <v>86</v>
      </c>
      <c r="D25" s="63" t="s">
        <v>20</v>
      </c>
      <c r="E25" s="63" t="s">
        <v>20</v>
      </c>
      <c r="F25" s="63" t="s">
        <v>83</v>
      </c>
      <c r="G25" s="63" t="s">
        <v>5</v>
      </c>
      <c r="H25" s="63" t="s">
        <v>84</v>
      </c>
      <c r="I25" s="61" t="s">
        <v>24</v>
      </c>
      <c r="J25" s="73" t="s">
        <v>98</v>
      </c>
      <c r="K25" s="350">
        <f>K26+K28</f>
        <v>8.42755</v>
      </c>
      <c r="L25" s="350">
        <f>L26+L28</f>
        <v>8.42755</v>
      </c>
      <c r="M25" s="366">
        <f t="shared" si="0"/>
        <v>1</v>
      </c>
    </row>
    <row r="26" spans="1:13" ht="25.5">
      <c r="A26" s="72"/>
      <c r="B26" s="80" t="s">
        <v>88</v>
      </c>
      <c r="C26" s="81" t="s">
        <v>86</v>
      </c>
      <c r="D26" s="80" t="s">
        <v>20</v>
      </c>
      <c r="E26" s="80" t="s">
        <v>20</v>
      </c>
      <c r="F26" s="80" t="s">
        <v>92</v>
      </c>
      <c r="G26" s="80" t="s">
        <v>5</v>
      </c>
      <c r="H26" s="80" t="s">
        <v>84</v>
      </c>
      <c r="I26" s="82" t="s">
        <v>24</v>
      </c>
      <c r="J26" s="68" t="s">
        <v>255</v>
      </c>
      <c r="K26" s="358">
        <f>K27</f>
        <v>0.531</v>
      </c>
      <c r="L26" s="358">
        <f>L27</f>
        <v>0.531</v>
      </c>
      <c r="M26" s="367">
        <f t="shared" si="0"/>
        <v>1</v>
      </c>
    </row>
    <row r="27" spans="1:13" ht="25.5">
      <c r="A27" s="72"/>
      <c r="B27" s="69" t="s">
        <v>88</v>
      </c>
      <c r="C27" s="83" t="s">
        <v>86</v>
      </c>
      <c r="D27" s="84" t="s">
        <v>20</v>
      </c>
      <c r="E27" s="84" t="s">
        <v>20</v>
      </c>
      <c r="F27" s="84" t="s">
        <v>99</v>
      </c>
      <c r="G27" s="84" t="s">
        <v>31</v>
      </c>
      <c r="H27" s="84" t="s">
        <v>84</v>
      </c>
      <c r="I27" s="85" t="s">
        <v>24</v>
      </c>
      <c r="J27" s="72" t="s">
        <v>472</v>
      </c>
      <c r="K27" s="359">
        <v>0.531</v>
      </c>
      <c r="L27" s="359">
        <v>0.531</v>
      </c>
      <c r="M27" s="367">
        <f t="shared" si="0"/>
        <v>1</v>
      </c>
    </row>
    <row r="28" spans="1:13" ht="12.75">
      <c r="A28" s="86"/>
      <c r="B28" s="65" t="s">
        <v>88</v>
      </c>
      <c r="C28" s="66" t="s">
        <v>86</v>
      </c>
      <c r="D28" s="65" t="s">
        <v>20</v>
      </c>
      <c r="E28" s="65" t="s">
        <v>20</v>
      </c>
      <c r="F28" s="65" t="s">
        <v>93</v>
      </c>
      <c r="G28" s="65" t="s">
        <v>5</v>
      </c>
      <c r="H28" s="65" t="s">
        <v>84</v>
      </c>
      <c r="I28" s="67" t="s">
        <v>24</v>
      </c>
      <c r="J28" s="68" t="s">
        <v>473</v>
      </c>
      <c r="K28" s="360">
        <f>K29</f>
        <v>7.89655</v>
      </c>
      <c r="L28" s="360">
        <f>L29</f>
        <v>7.89655</v>
      </c>
      <c r="M28" s="367">
        <f t="shared" si="0"/>
        <v>1</v>
      </c>
    </row>
    <row r="29" spans="1:13" ht="25.5">
      <c r="A29" s="86"/>
      <c r="B29" s="69" t="s">
        <v>88</v>
      </c>
      <c r="C29" s="70" t="s">
        <v>86</v>
      </c>
      <c r="D29" s="69" t="s">
        <v>20</v>
      </c>
      <c r="E29" s="69" t="s">
        <v>20</v>
      </c>
      <c r="F29" s="69" t="s">
        <v>107</v>
      </c>
      <c r="G29" s="69" t="s">
        <v>31</v>
      </c>
      <c r="H29" s="69" t="s">
        <v>84</v>
      </c>
      <c r="I29" s="71" t="s">
        <v>24</v>
      </c>
      <c r="J29" s="72" t="s">
        <v>256</v>
      </c>
      <c r="K29" s="357">
        <v>7.89655</v>
      </c>
      <c r="L29" s="357">
        <v>7.89655</v>
      </c>
      <c r="M29" s="367">
        <f t="shared" si="0"/>
        <v>1</v>
      </c>
    </row>
    <row r="30" spans="1:13" ht="12.75">
      <c r="A30" s="62"/>
      <c r="B30" s="63" t="s">
        <v>83</v>
      </c>
      <c r="C30" s="64" t="s">
        <v>86</v>
      </c>
      <c r="D30" s="63" t="s">
        <v>32</v>
      </c>
      <c r="E30" s="63" t="s">
        <v>5</v>
      </c>
      <c r="F30" s="63" t="s">
        <v>83</v>
      </c>
      <c r="G30" s="63" t="s">
        <v>5</v>
      </c>
      <c r="H30" s="63" t="s">
        <v>84</v>
      </c>
      <c r="I30" s="61" t="s">
        <v>83</v>
      </c>
      <c r="J30" s="62" t="s">
        <v>257</v>
      </c>
      <c r="K30" s="349">
        <f>K31</f>
        <v>5.9</v>
      </c>
      <c r="L30" s="349">
        <f>L31</f>
        <v>5.9</v>
      </c>
      <c r="M30" s="366">
        <f t="shared" si="0"/>
        <v>1</v>
      </c>
    </row>
    <row r="31" spans="1:13" ht="25.5">
      <c r="A31" s="77"/>
      <c r="B31" s="65" t="s">
        <v>83</v>
      </c>
      <c r="C31" s="66" t="s">
        <v>86</v>
      </c>
      <c r="D31" s="65" t="s">
        <v>32</v>
      </c>
      <c r="E31" s="65" t="s">
        <v>5</v>
      </c>
      <c r="F31" s="65" t="s">
        <v>83</v>
      </c>
      <c r="G31" s="65" t="s">
        <v>5</v>
      </c>
      <c r="H31" s="65" t="s">
        <v>84</v>
      </c>
      <c r="I31" s="67" t="s">
        <v>5</v>
      </c>
      <c r="J31" s="68" t="s">
        <v>474</v>
      </c>
      <c r="K31" s="360">
        <f>K32</f>
        <v>5.9</v>
      </c>
      <c r="L31" s="360">
        <f>L32</f>
        <v>5.9</v>
      </c>
      <c r="M31" s="367">
        <f t="shared" si="0"/>
        <v>1</v>
      </c>
    </row>
    <row r="32" spans="1:13" ht="60.75" customHeight="1">
      <c r="A32" s="87"/>
      <c r="B32" s="69" t="s">
        <v>83</v>
      </c>
      <c r="C32" s="70" t="s">
        <v>86</v>
      </c>
      <c r="D32" s="69" t="s">
        <v>32</v>
      </c>
      <c r="E32" s="69" t="s">
        <v>33</v>
      </c>
      <c r="F32" s="69" t="s">
        <v>91</v>
      </c>
      <c r="G32" s="69" t="s">
        <v>29</v>
      </c>
      <c r="H32" s="69" t="s">
        <v>84</v>
      </c>
      <c r="I32" s="71" t="s">
        <v>24</v>
      </c>
      <c r="J32" s="72" t="s">
        <v>475</v>
      </c>
      <c r="K32" s="361">
        <v>5.9</v>
      </c>
      <c r="L32" s="361">
        <v>5.9</v>
      </c>
      <c r="M32" s="367">
        <f t="shared" si="0"/>
        <v>1</v>
      </c>
    </row>
    <row r="33" spans="1:13" ht="43.5" customHeight="1">
      <c r="A33" s="87"/>
      <c r="B33" s="69" t="s">
        <v>102</v>
      </c>
      <c r="C33" s="70" t="s">
        <v>86</v>
      </c>
      <c r="D33" s="69" t="s">
        <v>476</v>
      </c>
      <c r="E33" s="69" t="s">
        <v>477</v>
      </c>
      <c r="F33" s="69" t="s">
        <v>478</v>
      </c>
      <c r="G33" s="69" t="s">
        <v>31</v>
      </c>
      <c r="H33" s="69" t="s">
        <v>111</v>
      </c>
      <c r="I33" s="71" t="s">
        <v>45</v>
      </c>
      <c r="J33" s="72" t="s">
        <v>396</v>
      </c>
      <c r="K33" s="361">
        <v>13.69132</v>
      </c>
      <c r="L33" s="361">
        <v>13.69132</v>
      </c>
      <c r="M33" s="367">
        <f t="shared" si="0"/>
        <v>1</v>
      </c>
    </row>
    <row r="34" spans="1:13" ht="35.25" customHeight="1">
      <c r="A34" s="87"/>
      <c r="B34" s="69" t="s">
        <v>102</v>
      </c>
      <c r="C34" s="70" t="s">
        <v>86</v>
      </c>
      <c r="D34" s="69" t="s">
        <v>286</v>
      </c>
      <c r="E34" s="69" t="s">
        <v>29</v>
      </c>
      <c r="F34" s="69" t="s">
        <v>318</v>
      </c>
      <c r="G34" s="69" t="s">
        <v>31</v>
      </c>
      <c r="H34" s="69" t="s">
        <v>84</v>
      </c>
      <c r="I34" s="71" t="s">
        <v>288</v>
      </c>
      <c r="J34" s="72" t="s">
        <v>486</v>
      </c>
      <c r="K34" s="361">
        <v>0</v>
      </c>
      <c r="L34" s="361">
        <v>0.8</v>
      </c>
      <c r="M34" s="367">
        <v>0</v>
      </c>
    </row>
    <row r="35" spans="1:13" ht="35.25" customHeight="1">
      <c r="A35" s="87"/>
      <c r="B35" s="69" t="s">
        <v>102</v>
      </c>
      <c r="C35" s="70" t="s">
        <v>86</v>
      </c>
      <c r="D35" s="69" t="s">
        <v>286</v>
      </c>
      <c r="E35" s="69" t="s">
        <v>287</v>
      </c>
      <c r="F35" s="69" t="s">
        <v>92</v>
      </c>
      <c r="G35" s="69" t="s">
        <v>31</v>
      </c>
      <c r="H35" s="69" t="s">
        <v>84</v>
      </c>
      <c r="I35" s="71" t="s">
        <v>288</v>
      </c>
      <c r="J35" s="72" t="s">
        <v>142</v>
      </c>
      <c r="K35" s="361">
        <v>24.71</v>
      </c>
      <c r="L35" s="361">
        <v>24.71</v>
      </c>
      <c r="M35" s="367">
        <f t="shared" si="0"/>
        <v>1</v>
      </c>
    </row>
    <row r="36" spans="1:13" ht="12.75">
      <c r="A36" s="74"/>
      <c r="B36" s="63" t="s">
        <v>83</v>
      </c>
      <c r="C36" s="63" t="s">
        <v>100</v>
      </c>
      <c r="D36" s="63" t="s">
        <v>5</v>
      </c>
      <c r="E36" s="63" t="s">
        <v>5</v>
      </c>
      <c r="F36" s="63" t="s">
        <v>83</v>
      </c>
      <c r="G36" s="63" t="s">
        <v>5</v>
      </c>
      <c r="H36" s="63" t="s">
        <v>84</v>
      </c>
      <c r="I36" s="61" t="s">
        <v>83</v>
      </c>
      <c r="J36" s="90" t="s">
        <v>479</v>
      </c>
      <c r="K36" s="349">
        <f>K37</f>
        <v>10576.97074</v>
      </c>
      <c r="L36" s="349">
        <f>L37</f>
        <v>10571.972600000001</v>
      </c>
      <c r="M36" s="366">
        <f t="shared" si="0"/>
        <v>0.9995274507112799</v>
      </c>
    </row>
    <row r="37" spans="1:13" ht="28.5" customHeight="1">
      <c r="A37" s="74"/>
      <c r="B37" s="88" t="s">
        <v>83</v>
      </c>
      <c r="C37" s="88" t="s">
        <v>100</v>
      </c>
      <c r="D37" s="88" t="s">
        <v>30</v>
      </c>
      <c r="E37" s="88" t="s">
        <v>5</v>
      </c>
      <c r="F37" s="88" t="s">
        <v>83</v>
      </c>
      <c r="G37" s="88" t="s">
        <v>5</v>
      </c>
      <c r="H37" s="88" t="s">
        <v>84</v>
      </c>
      <c r="I37" s="89" t="s">
        <v>83</v>
      </c>
      <c r="J37" s="90" t="s">
        <v>101</v>
      </c>
      <c r="K37" s="349">
        <f>K38+K41+K46</f>
        <v>10576.97074</v>
      </c>
      <c r="L37" s="349">
        <f>L38+L41+L46</f>
        <v>10571.972600000001</v>
      </c>
      <c r="M37" s="366">
        <f t="shared" si="0"/>
        <v>0.9995274507112799</v>
      </c>
    </row>
    <row r="38" spans="1:13" s="97" customFormat="1" ht="27">
      <c r="A38" s="62"/>
      <c r="B38" s="94" t="s">
        <v>102</v>
      </c>
      <c r="C38" s="94" t="s">
        <v>100</v>
      </c>
      <c r="D38" s="94" t="s">
        <v>30</v>
      </c>
      <c r="E38" s="94" t="s">
        <v>206</v>
      </c>
      <c r="F38" s="94" t="s">
        <v>83</v>
      </c>
      <c r="G38" s="94" t="s">
        <v>5</v>
      </c>
      <c r="H38" s="94" t="s">
        <v>84</v>
      </c>
      <c r="I38" s="95" t="s">
        <v>103</v>
      </c>
      <c r="J38" s="96" t="s">
        <v>23</v>
      </c>
      <c r="K38" s="350">
        <f>K39</f>
        <v>4537.151</v>
      </c>
      <c r="L38" s="350">
        <f>L39</f>
        <v>4537.151</v>
      </c>
      <c r="M38" s="366">
        <f t="shared" si="0"/>
        <v>1</v>
      </c>
    </row>
    <row r="39" spans="1:13" s="98" customFormat="1" ht="12.75">
      <c r="A39" s="62"/>
      <c r="B39" s="88" t="s">
        <v>102</v>
      </c>
      <c r="C39" s="69" t="s">
        <v>100</v>
      </c>
      <c r="D39" s="69" t="s">
        <v>30</v>
      </c>
      <c r="E39" s="69" t="s">
        <v>206</v>
      </c>
      <c r="F39" s="69" t="s">
        <v>104</v>
      </c>
      <c r="G39" s="69" t="s">
        <v>5</v>
      </c>
      <c r="H39" s="69" t="s">
        <v>84</v>
      </c>
      <c r="I39" s="89" t="s">
        <v>103</v>
      </c>
      <c r="J39" s="72" t="s">
        <v>480</v>
      </c>
      <c r="K39" s="349">
        <f>K40</f>
        <v>4537.151</v>
      </c>
      <c r="L39" s="349">
        <f>L40</f>
        <v>4537.151</v>
      </c>
      <c r="M39" s="367">
        <f t="shared" si="0"/>
        <v>1</v>
      </c>
    </row>
    <row r="40" spans="1:13" s="98" customFormat="1" ht="25.5">
      <c r="A40" s="62"/>
      <c r="B40" s="88" t="s">
        <v>102</v>
      </c>
      <c r="C40" s="69" t="s">
        <v>100</v>
      </c>
      <c r="D40" s="69" t="s">
        <v>30</v>
      </c>
      <c r="E40" s="69" t="s">
        <v>206</v>
      </c>
      <c r="F40" s="69" t="s">
        <v>104</v>
      </c>
      <c r="G40" s="69" t="s">
        <v>31</v>
      </c>
      <c r="H40" s="69" t="s">
        <v>84</v>
      </c>
      <c r="I40" s="89" t="s">
        <v>103</v>
      </c>
      <c r="J40" s="72" t="s">
        <v>207</v>
      </c>
      <c r="K40" s="349">
        <v>4537.151</v>
      </c>
      <c r="L40" s="349">
        <v>4537.151</v>
      </c>
      <c r="M40" s="367">
        <f t="shared" si="0"/>
        <v>1</v>
      </c>
    </row>
    <row r="41" spans="1:13" s="98" customFormat="1" ht="27.75" customHeight="1">
      <c r="A41" s="62"/>
      <c r="B41" s="94" t="s">
        <v>102</v>
      </c>
      <c r="C41" s="88" t="s">
        <v>100</v>
      </c>
      <c r="D41" s="88" t="s">
        <v>30</v>
      </c>
      <c r="E41" s="88" t="s">
        <v>94</v>
      </c>
      <c r="F41" s="88" t="s">
        <v>83</v>
      </c>
      <c r="G41" s="88" t="s">
        <v>5</v>
      </c>
      <c r="H41" s="88" t="s">
        <v>84</v>
      </c>
      <c r="I41" s="89" t="s">
        <v>103</v>
      </c>
      <c r="J41" s="362" t="s">
        <v>258</v>
      </c>
      <c r="K41" s="349">
        <f>K44+K42</f>
        <v>122.30799999999999</v>
      </c>
      <c r="L41" s="349">
        <f>L44+L42</f>
        <v>122.30799999999999</v>
      </c>
      <c r="M41" s="366">
        <f t="shared" si="0"/>
        <v>1</v>
      </c>
    </row>
    <row r="42" spans="1:13" ht="39.75" customHeight="1">
      <c r="A42" s="74"/>
      <c r="B42" s="94" t="s">
        <v>102</v>
      </c>
      <c r="C42" s="69" t="s">
        <v>100</v>
      </c>
      <c r="D42" s="69" t="s">
        <v>30</v>
      </c>
      <c r="E42" s="69" t="s">
        <v>94</v>
      </c>
      <c r="F42" s="69" t="s">
        <v>159</v>
      </c>
      <c r="G42" s="69" t="s">
        <v>5</v>
      </c>
      <c r="H42" s="69" t="s">
        <v>84</v>
      </c>
      <c r="I42" s="71" t="s">
        <v>103</v>
      </c>
      <c r="J42" s="99" t="s">
        <v>209</v>
      </c>
      <c r="K42" s="357">
        <f>K43</f>
        <v>1.6</v>
      </c>
      <c r="L42" s="357">
        <f>L43</f>
        <v>1.6</v>
      </c>
      <c r="M42" s="367">
        <f t="shared" si="0"/>
        <v>1</v>
      </c>
    </row>
    <row r="43" spans="1:13" ht="39.75" customHeight="1">
      <c r="A43" s="74"/>
      <c r="B43" s="94" t="s">
        <v>102</v>
      </c>
      <c r="C43" s="69" t="s">
        <v>100</v>
      </c>
      <c r="D43" s="69" t="s">
        <v>30</v>
      </c>
      <c r="E43" s="69" t="s">
        <v>94</v>
      </c>
      <c r="F43" s="69" t="s">
        <v>159</v>
      </c>
      <c r="G43" s="69" t="s">
        <v>31</v>
      </c>
      <c r="H43" s="69" t="s">
        <v>84</v>
      </c>
      <c r="I43" s="71" t="s">
        <v>103</v>
      </c>
      <c r="J43" s="99" t="s">
        <v>201</v>
      </c>
      <c r="K43" s="360">
        <v>1.6</v>
      </c>
      <c r="L43" s="360">
        <v>1.6</v>
      </c>
      <c r="M43" s="367">
        <f t="shared" si="0"/>
        <v>1</v>
      </c>
    </row>
    <row r="44" spans="1:13" ht="34.5" customHeight="1">
      <c r="A44" s="74"/>
      <c r="B44" s="94" t="s">
        <v>102</v>
      </c>
      <c r="C44" s="69" t="s">
        <v>100</v>
      </c>
      <c r="D44" s="69" t="s">
        <v>30</v>
      </c>
      <c r="E44" s="69" t="s">
        <v>202</v>
      </c>
      <c r="F44" s="69" t="s">
        <v>203</v>
      </c>
      <c r="G44" s="69" t="s">
        <v>5</v>
      </c>
      <c r="H44" s="69" t="s">
        <v>84</v>
      </c>
      <c r="I44" s="71" t="s">
        <v>103</v>
      </c>
      <c r="J44" s="99" t="s">
        <v>481</v>
      </c>
      <c r="K44" s="357">
        <f>K45</f>
        <v>120.708</v>
      </c>
      <c r="L44" s="357">
        <f>L45</f>
        <v>120.708</v>
      </c>
      <c r="M44" s="367">
        <f t="shared" si="0"/>
        <v>1</v>
      </c>
    </row>
    <row r="45" spans="1:13" ht="39.75" customHeight="1">
      <c r="A45" s="74"/>
      <c r="B45" s="94" t="s">
        <v>102</v>
      </c>
      <c r="C45" s="69" t="s">
        <v>100</v>
      </c>
      <c r="D45" s="69" t="s">
        <v>30</v>
      </c>
      <c r="E45" s="69" t="s">
        <v>202</v>
      </c>
      <c r="F45" s="69" t="s">
        <v>203</v>
      </c>
      <c r="G45" s="69" t="s">
        <v>31</v>
      </c>
      <c r="H45" s="69" t="s">
        <v>84</v>
      </c>
      <c r="I45" s="71" t="s">
        <v>103</v>
      </c>
      <c r="J45" s="363" t="s">
        <v>204</v>
      </c>
      <c r="K45" s="357">
        <v>120.708</v>
      </c>
      <c r="L45" s="357">
        <v>120.708</v>
      </c>
      <c r="M45" s="367">
        <f t="shared" si="0"/>
        <v>1</v>
      </c>
    </row>
    <row r="46" spans="1:13" s="98" customFormat="1" ht="20.25" customHeight="1">
      <c r="A46" s="62"/>
      <c r="B46" s="88" t="s">
        <v>102</v>
      </c>
      <c r="C46" s="69" t="s">
        <v>100</v>
      </c>
      <c r="D46" s="69" t="s">
        <v>30</v>
      </c>
      <c r="E46" s="69" t="s">
        <v>95</v>
      </c>
      <c r="F46" s="69" t="s">
        <v>83</v>
      </c>
      <c r="G46" s="69" t="s">
        <v>5</v>
      </c>
      <c r="H46" s="69" t="s">
        <v>84</v>
      </c>
      <c r="I46" s="71" t="s">
        <v>103</v>
      </c>
      <c r="J46" s="72" t="s">
        <v>160</v>
      </c>
      <c r="K46" s="349">
        <f>K47</f>
        <v>5917.51174</v>
      </c>
      <c r="L46" s="349">
        <f>L47</f>
        <v>5912.5136</v>
      </c>
      <c r="M46" s="366">
        <f t="shared" si="0"/>
        <v>0.9991553645823439</v>
      </c>
    </row>
    <row r="47" spans="1:13" s="92" customFormat="1" ht="31.5" customHeight="1">
      <c r="A47" s="74"/>
      <c r="B47" s="88" t="s">
        <v>102</v>
      </c>
      <c r="C47" s="69" t="s">
        <v>100</v>
      </c>
      <c r="D47" s="69" t="s">
        <v>30</v>
      </c>
      <c r="E47" s="69" t="s">
        <v>205</v>
      </c>
      <c r="F47" s="69" t="s">
        <v>105</v>
      </c>
      <c r="G47" s="69" t="s">
        <v>5</v>
      </c>
      <c r="H47" s="69" t="s">
        <v>84</v>
      </c>
      <c r="I47" s="71" t="s">
        <v>103</v>
      </c>
      <c r="J47" s="72" t="s">
        <v>259</v>
      </c>
      <c r="K47" s="349">
        <f>K48</f>
        <v>5917.51174</v>
      </c>
      <c r="L47" s="349">
        <f>L48</f>
        <v>5912.5136</v>
      </c>
      <c r="M47" s="366">
        <f t="shared" si="0"/>
        <v>0.9991553645823439</v>
      </c>
    </row>
    <row r="48" spans="1:13" s="91" customFormat="1" ht="42.75" customHeight="1">
      <c r="A48" s="93"/>
      <c r="B48" s="94" t="s">
        <v>102</v>
      </c>
      <c r="C48" s="65" t="s">
        <v>100</v>
      </c>
      <c r="D48" s="69" t="s">
        <v>30</v>
      </c>
      <c r="E48" s="69" t="s">
        <v>205</v>
      </c>
      <c r="F48" s="69" t="s">
        <v>105</v>
      </c>
      <c r="G48" s="69" t="s">
        <v>31</v>
      </c>
      <c r="H48" s="69" t="s">
        <v>84</v>
      </c>
      <c r="I48" s="67" t="s">
        <v>103</v>
      </c>
      <c r="J48" s="72" t="s">
        <v>208</v>
      </c>
      <c r="K48" s="360">
        <f>K49+K50+K51+K52+K57+K53+K54+K55+K56</f>
        <v>5917.51174</v>
      </c>
      <c r="L48" s="360">
        <f>L49+L50+L51+L52+L57+L53+L54+L55+L56</f>
        <v>5912.5136</v>
      </c>
      <c r="M48" s="367">
        <f t="shared" si="0"/>
        <v>0.9991553645823439</v>
      </c>
    </row>
    <row r="49" spans="1:13" s="91" customFormat="1" ht="102">
      <c r="A49" s="93"/>
      <c r="B49" s="69" t="s">
        <v>102</v>
      </c>
      <c r="C49" s="65" t="s">
        <v>100</v>
      </c>
      <c r="D49" s="69" t="s">
        <v>30</v>
      </c>
      <c r="E49" s="69" t="s">
        <v>205</v>
      </c>
      <c r="F49" s="69" t="s">
        <v>105</v>
      </c>
      <c r="G49" s="69" t="s">
        <v>31</v>
      </c>
      <c r="H49" s="69" t="s">
        <v>272</v>
      </c>
      <c r="I49" s="67" t="s">
        <v>103</v>
      </c>
      <c r="J49" s="68" t="s">
        <v>218</v>
      </c>
      <c r="K49" s="360">
        <v>4347.42</v>
      </c>
      <c r="L49" s="360">
        <v>4347.42</v>
      </c>
      <c r="M49" s="367">
        <f t="shared" si="0"/>
        <v>1</v>
      </c>
    </row>
    <row r="50" spans="1:13" s="91" customFormat="1" ht="80.25" customHeight="1">
      <c r="A50" s="93"/>
      <c r="B50" s="69" t="s">
        <v>102</v>
      </c>
      <c r="C50" s="65" t="s">
        <v>100</v>
      </c>
      <c r="D50" s="69" t="s">
        <v>30</v>
      </c>
      <c r="E50" s="69" t="s">
        <v>205</v>
      </c>
      <c r="F50" s="69" t="s">
        <v>105</v>
      </c>
      <c r="G50" s="69" t="s">
        <v>31</v>
      </c>
      <c r="H50" s="69" t="s">
        <v>291</v>
      </c>
      <c r="I50" s="67" t="s">
        <v>103</v>
      </c>
      <c r="J50" s="68" t="s">
        <v>284</v>
      </c>
      <c r="K50" s="360">
        <v>34.3</v>
      </c>
      <c r="L50" s="360">
        <v>34.3</v>
      </c>
      <c r="M50" s="367">
        <f t="shared" si="0"/>
        <v>1</v>
      </c>
    </row>
    <row r="51" spans="1:13" s="91" customFormat="1" ht="97.5" customHeight="1">
      <c r="A51" s="93"/>
      <c r="B51" s="69" t="s">
        <v>102</v>
      </c>
      <c r="C51" s="65" t="s">
        <v>100</v>
      </c>
      <c r="D51" s="69" t="s">
        <v>30</v>
      </c>
      <c r="E51" s="69" t="s">
        <v>205</v>
      </c>
      <c r="F51" s="69" t="s">
        <v>105</v>
      </c>
      <c r="G51" s="69" t="s">
        <v>31</v>
      </c>
      <c r="H51" s="69" t="s">
        <v>269</v>
      </c>
      <c r="I51" s="67" t="s">
        <v>103</v>
      </c>
      <c r="J51" s="68" t="s">
        <v>270</v>
      </c>
      <c r="K51" s="360">
        <v>12.808</v>
      </c>
      <c r="L51" s="360">
        <v>12.808</v>
      </c>
      <c r="M51" s="367">
        <f t="shared" si="0"/>
        <v>1</v>
      </c>
    </row>
    <row r="52" spans="1:13" s="91" customFormat="1" ht="80.25" customHeight="1">
      <c r="A52" s="93"/>
      <c r="B52" s="69" t="s">
        <v>102</v>
      </c>
      <c r="C52" s="65" t="s">
        <v>100</v>
      </c>
      <c r="D52" s="69" t="s">
        <v>30</v>
      </c>
      <c r="E52" s="69" t="s">
        <v>205</v>
      </c>
      <c r="F52" s="69" t="s">
        <v>105</v>
      </c>
      <c r="G52" s="69" t="s">
        <v>31</v>
      </c>
      <c r="H52" s="69" t="s">
        <v>271</v>
      </c>
      <c r="I52" s="67" t="s">
        <v>103</v>
      </c>
      <c r="J52" s="68" t="s">
        <v>268</v>
      </c>
      <c r="K52" s="360">
        <v>366.22274</v>
      </c>
      <c r="L52" s="360">
        <v>366.22274</v>
      </c>
      <c r="M52" s="367">
        <f t="shared" si="0"/>
        <v>1</v>
      </c>
    </row>
    <row r="53" spans="1:13" s="91" customFormat="1" ht="76.5">
      <c r="A53" s="93"/>
      <c r="B53" s="94" t="s">
        <v>102</v>
      </c>
      <c r="C53" s="65" t="s">
        <v>100</v>
      </c>
      <c r="D53" s="69" t="s">
        <v>30</v>
      </c>
      <c r="E53" s="69" t="s">
        <v>205</v>
      </c>
      <c r="F53" s="69" t="s">
        <v>105</v>
      </c>
      <c r="G53" s="69" t="s">
        <v>31</v>
      </c>
      <c r="H53" s="69" t="s">
        <v>290</v>
      </c>
      <c r="I53" s="67" t="s">
        <v>103</v>
      </c>
      <c r="J53" s="68" t="s">
        <v>143</v>
      </c>
      <c r="K53" s="360">
        <f>19.6+149.3+38.246</f>
        <v>207.14600000000002</v>
      </c>
      <c r="L53" s="360">
        <f>19.6+149.3+38.246</f>
        <v>207.14600000000002</v>
      </c>
      <c r="M53" s="367">
        <f t="shared" si="0"/>
        <v>1</v>
      </c>
    </row>
    <row r="54" spans="1:13" s="91" customFormat="1" ht="84" customHeight="1">
      <c r="A54" s="93"/>
      <c r="B54" s="94" t="s">
        <v>102</v>
      </c>
      <c r="C54" s="65" t="s">
        <v>100</v>
      </c>
      <c r="D54" s="69" t="s">
        <v>30</v>
      </c>
      <c r="E54" s="69" t="s">
        <v>205</v>
      </c>
      <c r="F54" s="69" t="s">
        <v>105</v>
      </c>
      <c r="G54" s="69" t="s">
        <v>31</v>
      </c>
      <c r="H54" s="69" t="s">
        <v>289</v>
      </c>
      <c r="I54" s="67" t="s">
        <v>103</v>
      </c>
      <c r="J54" s="68" t="s">
        <v>145</v>
      </c>
      <c r="K54" s="360">
        <v>499.315</v>
      </c>
      <c r="L54" s="360">
        <v>494.31686</v>
      </c>
      <c r="M54" s="367">
        <f t="shared" si="0"/>
        <v>0.9899900063086429</v>
      </c>
    </row>
    <row r="55" spans="1:13" s="91" customFormat="1" ht="72" customHeight="1">
      <c r="A55" s="93"/>
      <c r="B55" s="94" t="s">
        <v>102</v>
      </c>
      <c r="C55" s="65" t="s">
        <v>100</v>
      </c>
      <c r="D55" s="69" t="s">
        <v>30</v>
      </c>
      <c r="E55" s="69" t="s">
        <v>205</v>
      </c>
      <c r="F55" s="69" t="s">
        <v>105</v>
      </c>
      <c r="G55" s="69" t="s">
        <v>31</v>
      </c>
      <c r="H55" s="69" t="s">
        <v>482</v>
      </c>
      <c r="I55" s="67" t="s">
        <v>103</v>
      </c>
      <c r="J55" s="68" t="s">
        <v>388</v>
      </c>
      <c r="K55" s="360">
        <v>110.3</v>
      </c>
      <c r="L55" s="360">
        <v>110.3</v>
      </c>
      <c r="M55" s="367">
        <f t="shared" si="0"/>
        <v>1</v>
      </c>
    </row>
    <row r="56" spans="1:13" s="91" customFormat="1" ht="84" customHeight="1">
      <c r="A56" s="93"/>
      <c r="B56" s="94" t="s">
        <v>102</v>
      </c>
      <c r="C56" s="65" t="s">
        <v>100</v>
      </c>
      <c r="D56" s="69" t="s">
        <v>30</v>
      </c>
      <c r="E56" s="69" t="s">
        <v>205</v>
      </c>
      <c r="F56" s="69" t="s">
        <v>105</v>
      </c>
      <c r="G56" s="69" t="s">
        <v>31</v>
      </c>
      <c r="H56" s="69" t="s">
        <v>483</v>
      </c>
      <c r="I56" s="67" t="s">
        <v>103</v>
      </c>
      <c r="J56" s="68" t="s">
        <v>390</v>
      </c>
      <c r="K56" s="360">
        <v>193.5</v>
      </c>
      <c r="L56" s="360">
        <v>193.5</v>
      </c>
      <c r="M56" s="367">
        <f t="shared" si="0"/>
        <v>1</v>
      </c>
    </row>
    <row r="57" spans="1:13" s="91" customFormat="1" ht="78.75" customHeight="1">
      <c r="A57" s="93"/>
      <c r="B57" s="94" t="s">
        <v>102</v>
      </c>
      <c r="C57" s="65" t="s">
        <v>100</v>
      </c>
      <c r="D57" s="69" t="s">
        <v>30</v>
      </c>
      <c r="E57" s="69" t="s">
        <v>205</v>
      </c>
      <c r="F57" s="69" t="s">
        <v>105</v>
      </c>
      <c r="G57" s="69" t="s">
        <v>31</v>
      </c>
      <c r="H57" s="69" t="s">
        <v>484</v>
      </c>
      <c r="I57" s="67" t="s">
        <v>103</v>
      </c>
      <c r="J57" s="68" t="s">
        <v>393</v>
      </c>
      <c r="K57" s="360">
        <v>146.5</v>
      </c>
      <c r="L57" s="360">
        <v>146.5</v>
      </c>
      <c r="M57" s="367">
        <f t="shared" si="0"/>
        <v>1</v>
      </c>
    </row>
    <row r="58" spans="1:13" s="91" customFormat="1" ht="37.5" customHeight="1">
      <c r="A58" s="93"/>
      <c r="B58" s="94" t="s">
        <v>102</v>
      </c>
      <c r="C58" s="65" t="s">
        <v>100</v>
      </c>
      <c r="D58" s="69" t="s">
        <v>485</v>
      </c>
      <c r="E58" s="69" t="s">
        <v>317</v>
      </c>
      <c r="F58" s="69" t="s">
        <v>89</v>
      </c>
      <c r="G58" s="69" t="s">
        <v>31</v>
      </c>
      <c r="H58" s="69" t="s">
        <v>84</v>
      </c>
      <c r="I58" s="67" t="s">
        <v>288</v>
      </c>
      <c r="J58" s="68" t="s">
        <v>146</v>
      </c>
      <c r="K58" s="360">
        <v>22.11482</v>
      </c>
      <c r="L58" s="360">
        <v>22.11482</v>
      </c>
      <c r="M58" s="367">
        <f t="shared" si="0"/>
        <v>1</v>
      </c>
    </row>
    <row r="59" spans="1:13" s="91" customFormat="1" ht="53.25" customHeight="1">
      <c r="A59" s="93"/>
      <c r="B59" s="94" t="s">
        <v>102</v>
      </c>
      <c r="C59" s="65" t="s">
        <v>100</v>
      </c>
      <c r="D59" s="69" t="s">
        <v>485</v>
      </c>
      <c r="E59" s="69" t="s">
        <v>469</v>
      </c>
      <c r="F59" s="69" t="s">
        <v>89</v>
      </c>
      <c r="G59" s="69" t="s">
        <v>31</v>
      </c>
      <c r="H59" s="69" t="s">
        <v>84</v>
      </c>
      <c r="I59" s="67" t="s">
        <v>103</v>
      </c>
      <c r="J59" s="68" t="s">
        <v>253</v>
      </c>
      <c r="K59" s="360">
        <v>4.64158</v>
      </c>
      <c r="L59" s="360">
        <v>4.64158</v>
      </c>
      <c r="M59" s="367">
        <f t="shared" si="0"/>
        <v>1</v>
      </c>
    </row>
    <row r="60" spans="1:13" s="104" customFormat="1" ht="15.75">
      <c r="A60" s="100"/>
      <c r="B60" s="101"/>
      <c r="C60" s="101"/>
      <c r="D60" s="101"/>
      <c r="E60" s="101"/>
      <c r="F60" s="101"/>
      <c r="G60" s="101"/>
      <c r="H60" s="101"/>
      <c r="I60" s="102"/>
      <c r="J60" s="103" t="s">
        <v>106</v>
      </c>
      <c r="K60" s="364">
        <f>K11+K36+K58+K59</f>
        <v>11232.21074</v>
      </c>
      <c r="L60" s="364">
        <f>L11+L36+L58+L59</f>
        <v>11266.68281</v>
      </c>
      <c r="M60" s="366">
        <f>L60/K60</f>
        <v>1.0030690369685853</v>
      </c>
    </row>
  </sheetData>
  <sheetProtection/>
  <mergeCells count="8">
    <mergeCell ref="C2:M2"/>
    <mergeCell ref="A3:M3"/>
    <mergeCell ref="A6:M6"/>
    <mergeCell ref="J8:J9"/>
    <mergeCell ref="K8:K9"/>
    <mergeCell ref="L8:L9"/>
    <mergeCell ref="M8:M9"/>
    <mergeCell ref="B8:I8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3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9.140625" style="148" customWidth="1"/>
    <col min="2" max="2" width="65.7109375" style="148" customWidth="1"/>
    <col min="3" max="3" width="9.140625" style="148" customWidth="1"/>
    <col min="4" max="6" width="12.7109375" style="148" customWidth="1"/>
    <col min="7" max="7" width="9.140625" style="148" hidden="1" customWidth="1"/>
    <col min="8" max="16384" width="9.140625" style="148" customWidth="1"/>
  </cols>
  <sheetData>
    <row r="1" spans="4:6" s="239" customFormat="1" ht="12.75">
      <c r="D1" s="24"/>
      <c r="E1" s="24"/>
      <c r="F1" s="240" t="s">
        <v>309</v>
      </c>
    </row>
    <row r="2" spans="4:6" s="239" customFormat="1" ht="12.75">
      <c r="D2" s="24"/>
      <c r="E2" s="24"/>
      <c r="F2" s="368" t="s">
        <v>505</v>
      </c>
    </row>
    <row r="3" spans="4:6" s="239" customFormat="1" ht="12.75">
      <c r="D3" s="24"/>
      <c r="E3" s="24"/>
      <c r="F3" s="214" t="s">
        <v>330</v>
      </c>
    </row>
    <row r="4" spans="2:6" ht="15">
      <c r="B4" s="25"/>
      <c r="C4" s="26"/>
      <c r="D4" s="26"/>
      <c r="E4" s="26"/>
      <c r="F4" s="26"/>
    </row>
    <row r="5" spans="1:6" ht="26.25" customHeight="1">
      <c r="A5" s="422" t="s">
        <v>491</v>
      </c>
      <c r="B5" s="422"/>
      <c r="C5" s="422"/>
      <c r="D5" s="422"/>
      <c r="E5" s="422"/>
      <c r="F5" s="422"/>
    </row>
    <row r="6" spans="1:6" ht="15.75" customHeight="1">
      <c r="A6" s="147"/>
      <c r="B6" s="147"/>
      <c r="C6" s="147"/>
      <c r="D6" s="147"/>
      <c r="E6" s="147"/>
      <c r="F6" s="243"/>
    </row>
    <row r="7" spans="2:6" ht="15">
      <c r="B7" s="3"/>
      <c r="C7" s="24"/>
      <c r="D7" s="24"/>
      <c r="E7" s="24"/>
      <c r="F7" s="24" t="s">
        <v>68</v>
      </c>
    </row>
    <row r="8" spans="1:6" ht="25.5">
      <c r="A8" s="27" t="s">
        <v>27</v>
      </c>
      <c r="B8" s="28" t="s">
        <v>28</v>
      </c>
      <c r="C8" s="31" t="s">
        <v>130</v>
      </c>
      <c r="D8" s="28" t="s">
        <v>331</v>
      </c>
      <c r="E8" s="28" t="s">
        <v>328</v>
      </c>
      <c r="F8" s="28" t="s">
        <v>329</v>
      </c>
    </row>
    <row r="9" spans="1:6" s="173" customFormat="1" ht="11.25">
      <c r="A9" s="182">
        <v>1</v>
      </c>
      <c r="B9" s="183">
        <v>2</v>
      </c>
      <c r="C9" s="184">
        <v>3</v>
      </c>
      <c r="D9" s="183">
        <v>4</v>
      </c>
      <c r="E9" s="184">
        <v>5</v>
      </c>
      <c r="F9" s="183">
        <v>6</v>
      </c>
    </row>
    <row r="10" spans="1:6" ht="15">
      <c r="A10" s="27">
        <v>1</v>
      </c>
      <c r="B10" s="29" t="s">
        <v>35</v>
      </c>
      <c r="C10" s="30" t="s">
        <v>119</v>
      </c>
      <c r="D10" s="174">
        <f>D11+D12+D14+D15+D13</f>
        <v>7717.272360000001</v>
      </c>
      <c r="E10" s="174">
        <f>E11+E12+E14+E15+E13</f>
        <v>7192.79973</v>
      </c>
      <c r="F10" s="241">
        <f>E10/D10</f>
        <v>0.932039118805961</v>
      </c>
    </row>
    <row r="11" spans="1:6" ht="25.5">
      <c r="A11" s="27">
        <v>2</v>
      </c>
      <c r="B11" s="31" t="s">
        <v>18</v>
      </c>
      <c r="C11" s="32" t="s">
        <v>121</v>
      </c>
      <c r="D11" s="175">
        <v>857.2866</v>
      </c>
      <c r="E11" s="175">
        <v>857.2866</v>
      </c>
      <c r="F11" s="242">
        <f aca="true" t="shared" si="0" ref="F11:F33">E11/D11</f>
        <v>1</v>
      </c>
    </row>
    <row r="12" spans="1:6" ht="38.25">
      <c r="A12" s="27">
        <v>3</v>
      </c>
      <c r="B12" s="31" t="s">
        <v>304</v>
      </c>
      <c r="C12" s="33" t="s">
        <v>120</v>
      </c>
      <c r="D12" s="176">
        <v>5780.41041</v>
      </c>
      <c r="E12" s="176">
        <v>5312.82645</v>
      </c>
      <c r="F12" s="242">
        <f t="shared" si="0"/>
        <v>0.9191088647977158</v>
      </c>
    </row>
    <row r="13" spans="1:6" ht="38.25">
      <c r="A13" s="27">
        <v>4</v>
      </c>
      <c r="B13" s="31" t="s">
        <v>405</v>
      </c>
      <c r="C13" s="33" t="s">
        <v>406</v>
      </c>
      <c r="D13" s="176">
        <v>9.5</v>
      </c>
      <c r="E13" s="176">
        <v>9.5</v>
      </c>
      <c r="F13" s="242">
        <f t="shared" si="0"/>
        <v>1</v>
      </c>
    </row>
    <row r="14" spans="1:6" ht="25.5">
      <c r="A14" s="27">
        <v>5</v>
      </c>
      <c r="B14" s="31" t="s">
        <v>19</v>
      </c>
      <c r="C14" s="33" t="s">
        <v>122</v>
      </c>
      <c r="D14" s="176">
        <v>108.2032</v>
      </c>
      <c r="E14" s="176">
        <v>108.2032</v>
      </c>
      <c r="F14" s="242">
        <f t="shared" si="0"/>
        <v>1</v>
      </c>
    </row>
    <row r="15" spans="1:6" ht="15">
      <c r="A15" s="27">
        <v>6</v>
      </c>
      <c r="B15" s="31" t="s">
        <v>58</v>
      </c>
      <c r="C15" s="33" t="s">
        <v>123</v>
      </c>
      <c r="D15" s="176">
        <v>961.87215</v>
      </c>
      <c r="E15" s="176">
        <f>1.6+903.38348</f>
        <v>904.98348</v>
      </c>
      <c r="F15" s="242">
        <f t="shared" si="0"/>
        <v>0.9408563081902308</v>
      </c>
    </row>
    <row r="16" spans="1:6" ht="15">
      <c r="A16" s="27">
        <v>7</v>
      </c>
      <c r="B16" s="29" t="s">
        <v>63</v>
      </c>
      <c r="C16" s="34" t="s">
        <v>124</v>
      </c>
      <c r="D16" s="177">
        <f>D17</f>
        <v>120.708</v>
      </c>
      <c r="E16" s="178">
        <f>E17</f>
        <v>120.708</v>
      </c>
      <c r="F16" s="241">
        <f t="shared" si="0"/>
        <v>1</v>
      </c>
    </row>
    <row r="17" spans="1:6" ht="15">
      <c r="A17" s="27">
        <v>8</v>
      </c>
      <c r="B17" s="31" t="s">
        <v>64</v>
      </c>
      <c r="C17" s="33" t="s">
        <v>125</v>
      </c>
      <c r="D17" s="176">
        <v>120.708</v>
      </c>
      <c r="E17" s="179">
        <v>120.708</v>
      </c>
      <c r="F17" s="242">
        <f t="shared" si="0"/>
        <v>1</v>
      </c>
    </row>
    <row r="18" spans="1:6" ht="15">
      <c r="A18" s="27">
        <v>9</v>
      </c>
      <c r="B18" s="35" t="s">
        <v>39</v>
      </c>
      <c r="C18" s="36" t="s">
        <v>113</v>
      </c>
      <c r="D18" s="178">
        <f>D19</f>
        <v>35.26749</v>
      </c>
      <c r="E18" s="177">
        <f>E19</f>
        <v>35.26749</v>
      </c>
      <c r="F18" s="241">
        <f t="shared" si="0"/>
        <v>1</v>
      </c>
    </row>
    <row r="19" spans="1:6" s="149" customFormat="1" ht="15">
      <c r="A19" s="27">
        <v>10</v>
      </c>
      <c r="B19" s="37" t="s">
        <v>407</v>
      </c>
      <c r="C19" s="32" t="s">
        <v>114</v>
      </c>
      <c r="D19" s="179">
        <v>35.26749</v>
      </c>
      <c r="E19" s="180">
        <v>35.26749</v>
      </c>
      <c r="F19" s="242">
        <f t="shared" si="0"/>
        <v>1</v>
      </c>
    </row>
    <row r="20" spans="1:6" ht="15">
      <c r="A20" s="27">
        <v>11</v>
      </c>
      <c r="B20" s="29" t="s">
        <v>2</v>
      </c>
      <c r="C20" s="34" t="s">
        <v>115</v>
      </c>
      <c r="D20" s="177">
        <f>D21</f>
        <v>563.71725</v>
      </c>
      <c r="E20" s="177">
        <f>E21</f>
        <v>502.25584</v>
      </c>
      <c r="F20" s="241">
        <f t="shared" si="0"/>
        <v>0.8909712094139393</v>
      </c>
    </row>
    <row r="21" spans="1:6" ht="15">
      <c r="A21" s="27">
        <v>12</v>
      </c>
      <c r="B21" s="38" t="s">
        <v>62</v>
      </c>
      <c r="C21" s="39" t="s">
        <v>116</v>
      </c>
      <c r="D21" s="180">
        <v>563.71725</v>
      </c>
      <c r="E21" s="176">
        <v>502.25584</v>
      </c>
      <c r="F21" s="242">
        <f t="shared" si="0"/>
        <v>0.8909712094139393</v>
      </c>
    </row>
    <row r="22" spans="1:6" ht="15">
      <c r="A22" s="27">
        <v>13</v>
      </c>
      <c r="B22" s="29" t="s">
        <v>38</v>
      </c>
      <c r="C22" s="30" t="s">
        <v>117</v>
      </c>
      <c r="D22" s="174">
        <f>D23+D24</f>
        <v>1149.9041</v>
      </c>
      <c r="E22" s="174">
        <f>E23+E24</f>
        <v>1144.90596</v>
      </c>
      <c r="F22" s="241">
        <f t="shared" si="0"/>
        <v>0.9956534288381093</v>
      </c>
    </row>
    <row r="23" spans="1:6" ht="15">
      <c r="A23" s="27">
        <v>14</v>
      </c>
      <c r="B23" s="4" t="s">
        <v>40</v>
      </c>
      <c r="C23" s="33" t="s">
        <v>118</v>
      </c>
      <c r="D23" s="176">
        <v>1112.29178</v>
      </c>
      <c r="E23" s="176">
        <v>1107.29364</v>
      </c>
      <c r="F23" s="242">
        <f t="shared" si="0"/>
        <v>0.9955064488564324</v>
      </c>
    </row>
    <row r="24" spans="1:6" ht="15">
      <c r="A24" s="27">
        <v>15</v>
      </c>
      <c r="B24" s="4" t="s">
        <v>292</v>
      </c>
      <c r="C24" s="33" t="s">
        <v>293</v>
      </c>
      <c r="D24" s="176">
        <v>37.61232</v>
      </c>
      <c r="E24" s="176">
        <v>37.61232</v>
      </c>
      <c r="F24" s="242">
        <f t="shared" si="0"/>
        <v>1</v>
      </c>
    </row>
    <row r="25" spans="1:6" ht="15">
      <c r="A25" s="27">
        <v>16</v>
      </c>
      <c r="B25" s="29" t="s">
        <v>22</v>
      </c>
      <c r="C25" s="30" t="s">
        <v>109</v>
      </c>
      <c r="D25" s="174">
        <f>D26</f>
        <v>1991.986</v>
      </c>
      <c r="E25" s="174">
        <f>E26</f>
        <v>1971.17254</v>
      </c>
      <c r="F25" s="241">
        <f t="shared" si="0"/>
        <v>0.9895514024696961</v>
      </c>
    </row>
    <row r="26" spans="1:6" s="197" customFormat="1" ht="14.25">
      <c r="A26" s="27">
        <v>17</v>
      </c>
      <c r="B26" s="31" t="s">
        <v>37</v>
      </c>
      <c r="C26" s="33" t="s">
        <v>110</v>
      </c>
      <c r="D26" s="176">
        <v>1991.986</v>
      </c>
      <c r="E26" s="176">
        <v>1971.17254</v>
      </c>
      <c r="F26" s="242">
        <f t="shared" si="0"/>
        <v>0.9895514024696961</v>
      </c>
    </row>
    <row r="27" spans="1:6" ht="15">
      <c r="A27" s="27">
        <v>18</v>
      </c>
      <c r="B27" s="29" t="s">
        <v>319</v>
      </c>
      <c r="C27" s="30" t="s">
        <v>320</v>
      </c>
      <c r="D27" s="174">
        <f>D28</f>
        <v>18.3</v>
      </c>
      <c r="E27" s="174">
        <f>E28</f>
        <v>0</v>
      </c>
      <c r="F27" s="242">
        <f t="shared" si="0"/>
        <v>0</v>
      </c>
    </row>
    <row r="28" spans="1:6" ht="15">
      <c r="A28" s="27">
        <v>19</v>
      </c>
      <c r="B28" s="31" t="s">
        <v>321</v>
      </c>
      <c r="C28" s="33" t="s">
        <v>322</v>
      </c>
      <c r="D28" s="176">
        <v>18.3</v>
      </c>
      <c r="E28" s="176">
        <v>0</v>
      </c>
      <c r="F28" s="242">
        <f t="shared" si="0"/>
        <v>0</v>
      </c>
    </row>
    <row r="29" spans="1:6" ht="15">
      <c r="A29" s="27">
        <v>20</v>
      </c>
      <c r="B29" s="236" t="s">
        <v>338</v>
      </c>
      <c r="C29" s="30" t="s">
        <v>408</v>
      </c>
      <c r="D29" s="174">
        <f>D30</f>
        <v>20</v>
      </c>
      <c r="E29" s="174">
        <f>E30</f>
        <v>14.62092</v>
      </c>
      <c r="F29" s="241">
        <f t="shared" si="0"/>
        <v>0.731046</v>
      </c>
    </row>
    <row r="30" spans="1:7" s="150" customFormat="1" ht="13.5" thickBot="1">
      <c r="A30" s="27">
        <v>21</v>
      </c>
      <c r="B30" s="237" t="s">
        <v>339</v>
      </c>
      <c r="C30" s="33" t="s">
        <v>409</v>
      </c>
      <c r="D30" s="176">
        <v>20</v>
      </c>
      <c r="E30" s="244">
        <v>14.62092</v>
      </c>
      <c r="F30" s="242">
        <f t="shared" si="0"/>
        <v>0.731046</v>
      </c>
      <c r="G30" s="181" t="e">
        <f>G10+#REF!+G16+G18+G20+G23+G28+G26</f>
        <v>#REF!</v>
      </c>
    </row>
    <row r="31" spans="1:6" ht="15">
      <c r="A31" s="27">
        <v>22</v>
      </c>
      <c r="B31" s="29" t="s">
        <v>66</v>
      </c>
      <c r="C31" s="30" t="s">
        <v>111</v>
      </c>
      <c r="D31" s="174">
        <f>D32</f>
        <v>280.056</v>
      </c>
      <c r="E31" s="174">
        <f>E32</f>
        <v>271.12303</v>
      </c>
      <c r="F31" s="241">
        <f t="shared" si="0"/>
        <v>0.9681029151312596</v>
      </c>
    </row>
    <row r="32" spans="1:6" ht="15">
      <c r="A32" s="27">
        <v>23</v>
      </c>
      <c r="B32" s="40" t="s">
        <v>67</v>
      </c>
      <c r="C32" s="32" t="s">
        <v>112</v>
      </c>
      <c r="D32" s="176">
        <v>280.056</v>
      </c>
      <c r="E32" s="238">
        <v>271.12303</v>
      </c>
      <c r="F32" s="242">
        <f t="shared" si="0"/>
        <v>0.9681029151312596</v>
      </c>
    </row>
    <row r="33" spans="2:6" ht="15.75" thickBot="1">
      <c r="B33" s="148" t="s">
        <v>314</v>
      </c>
      <c r="D33" s="181">
        <f>D10+D16+D18+D20+D22+D25+D31+D27+D29</f>
        <v>11897.211200000002</v>
      </c>
      <c r="E33" s="181">
        <f>E10+E16+E18+E20+E22+E25+E31+E27+E29</f>
        <v>11252.853509999999</v>
      </c>
      <c r="F33" s="241">
        <f t="shared" si="0"/>
        <v>0.9458396023094889</v>
      </c>
    </row>
    <row r="34" spans="4:6" ht="15">
      <c r="D34" s="151"/>
      <c r="E34" s="151"/>
      <c r="F34" s="151"/>
    </row>
  </sheetData>
  <sheetProtection/>
  <mergeCells count="1">
    <mergeCell ref="A5:F5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1"/>
  <sheetViews>
    <sheetView view="pageBreakPreview" zoomScale="80" zoomScaleSheetLayoutView="80" zoomScalePageLayoutView="0" workbookViewId="0" topLeftCell="A1">
      <selection activeCell="H11" sqref="H11"/>
    </sheetView>
  </sheetViews>
  <sheetFormatPr defaultColWidth="9.140625" defaultRowHeight="33" customHeight="1"/>
  <cols>
    <col min="1" max="1" width="9.140625" style="253" customWidth="1"/>
    <col min="2" max="2" width="44.57421875" style="253" customWidth="1"/>
    <col min="3" max="3" width="6.57421875" style="254" customWidth="1"/>
    <col min="4" max="4" width="10.8515625" style="254" customWidth="1"/>
    <col min="5" max="5" width="16.00390625" style="254" customWidth="1"/>
    <col min="6" max="6" width="8.00390625" style="254" customWidth="1"/>
    <col min="7" max="7" width="14.8515625" style="258" customWidth="1"/>
    <col min="8" max="8" width="13.140625" style="253" customWidth="1"/>
    <col min="9" max="9" width="16.421875" style="253" customWidth="1"/>
    <col min="10" max="16384" width="9.140625" style="253" customWidth="1"/>
  </cols>
  <sheetData>
    <row r="1" spans="1:7" s="250" customFormat="1" ht="12.75">
      <c r="A1" s="424" t="s">
        <v>451</v>
      </c>
      <c r="B1" s="424"/>
      <c r="C1" s="424"/>
      <c r="D1" s="424"/>
      <c r="E1" s="424"/>
      <c r="F1" s="424"/>
      <c r="G1" s="424"/>
    </row>
    <row r="2" spans="1:8" s="250" customFormat="1" ht="12.75">
      <c r="A2" s="251"/>
      <c r="B2" s="251"/>
      <c r="C2" s="252" t="s">
        <v>506</v>
      </c>
      <c r="D2" s="252"/>
      <c r="E2" s="252"/>
      <c r="F2" s="252"/>
      <c r="G2" s="252"/>
      <c r="H2" s="252"/>
    </row>
    <row r="3" spans="1:8" s="250" customFormat="1" ht="12.75">
      <c r="A3" s="424" t="s">
        <v>330</v>
      </c>
      <c r="B3" s="424"/>
      <c r="C3" s="424"/>
      <c r="D3" s="424"/>
      <c r="E3" s="424"/>
      <c r="F3" s="424"/>
      <c r="G3" s="424"/>
      <c r="H3" s="424"/>
    </row>
    <row r="4" spans="4:7" ht="15.75" customHeight="1">
      <c r="D4" s="255"/>
      <c r="E4" s="256"/>
      <c r="F4" s="255"/>
      <c r="G4" s="257"/>
    </row>
    <row r="5" spans="2:9" ht="22.5" customHeight="1">
      <c r="B5" s="425" t="s">
        <v>452</v>
      </c>
      <c r="C5" s="425"/>
      <c r="D5" s="425"/>
      <c r="E5" s="425"/>
      <c r="F5" s="425"/>
      <c r="G5" s="425"/>
      <c r="H5" s="425"/>
      <c r="I5" s="425"/>
    </row>
    <row r="6" ht="31.5" customHeight="1">
      <c r="I6" s="259" t="s">
        <v>68</v>
      </c>
    </row>
    <row r="7" spans="1:9" s="258" customFormat="1" ht="62.25" customHeight="1">
      <c r="A7" s="49" t="s">
        <v>27</v>
      </c>
      <c r="B7" s="260" t="s">
        <v>410</v>
      </c>
      <c r="C7" s="261" t="s">
        <v>411</v>
      </c>
      <c r="D7" s="190" t="s">
        <v>129</v>
      </c>
      <c r="E7" s="190" t="s">
        <v>50</v>
      </c>
      <c r="F7" s="190" t="s">
        <v>51</v>
      </c>
      <c r="G7" s="262" t="s">
        <v>331</v>
      </c>
      <c r="H7" s="262" t="s">
        <v>328</v>
      </c>
      <c r="I7" s="262" t="s">
        <v>329</v>
      </c>
    </row>
    <row r="8" spans="1:9" s="264" customFormat="1" ht="24.75" customHeight="1">
      <c r="A8" s="263">
        <v>1</v>
      </c>
      <c r="B8" s="263">
        <v>2</v>
      </c>
      <c r="C8" s="263">
        <v>3</v>
      </c>
      <c r="D8" s="263">
        <v>4</v>
      </c>
      <c r="E8" s="263">
        <v>5</v>
      </c>
      <c r="F8" s="263">
        <v>6</v>
      </c>
      <c r="G8" s="263">
        <v>7</v>
      </c>
      <c r="H8" s="263">
        <v>8</v>
      </c>
      <c r="I8" s="263">
        <v>9</v>
      </c>
    </row>
    <row r="9" spans="1:9" s="269" customFormat="1" ht="21" customHeight="1">
      <c r="A9" s="50">
        <v>1</v>
      </c>
      <c r="B9" s="265" t="s">
        <v>73</v>
      </c>
      <c r="C9" s="266">
        <v>807</v>
      </c>
      <c r="D9" s="266"/>
      <c r="E9" s="266"/>
      <c r="F9" s="266"/>
      <c r="G9" s="267">
        <f>G10+G79+G88+G102+G121+G152+G181+G175+G169</f>
        <v>11897.211200000002</v>
      </c>
      <c r="H9" s="267">
        <f>H10+H79+H88+H102+H121+H152+H181+H175+H169</f>
        <v>11252.853509999999</v>
      </c>
      <c r="I9" s="277">
        <f>H9/G9</f>
        <v>0.9458396023094889</v>
      </c>
    </row>
    <row r="10" spans="1:9" s="258" customFormat="1" ht="29.25" customHeight="1">
      <c r="A10" s="50">
        <v>2</v>
      </c>
      <c r="B10" s="265" t="s">
        <v>35</v>
      </c>
      <c r="C10" s="270">
        <v>807</v>
      </c>
      <c r="D10" s="271" t="s">
        <v>119</v>
      </c>
      <c r="E10" s="271"/>
      <c r="F10" s="271"/>
      <c r="G10" s="267">
        <f>G11+G30+G61+G56+G23</f>
        <v>7717.272360000001</v>
      </c>
      <c r="H10" s="267">
        <f>H11+H30+H61+H56+H23</f>
        <v>7192.79973</v>
      </c>
      <c r="I10" s="268">
        <f>H10/G10</f>
        <v>0.932039118805961</v>
      </c>
    </row>
    <row r="11" spans="1:9" s="258" customFormat="1" ht="48.75" customHeight="1">
      <c r="A11" s="50">
        <v>3</v>
      </c>
      <c r="B11" s="272" t="s">
        <v>18</v>
      </c>
      <c r="C11" s="270">
        <v>807</v>
      </c>
      <c r="D11" s="273" t="s">
        <v>121</v>
      </c>
      <c r="E11" s="273"/>
      <c r="F11" s="273"/>
      <c r="G11" s="274">
        <f>G12</f>
        <v>857.2866</v>
      </c>
      <c r="H11" s="274">
        <f>H12</f>
        <v>857.2866</v>
      </c>
      <c r="I11" s="268">
        <f aca="true" t="shared" si="0" ref="I11:I32">H11/G11</f>
        <v>1</v>
      </c>
    </row>
    <row r="12" spans="1:9" s="258" customFormat="1" ht="33" customHeight="1">
      <c r="A12" s="50">
        <v>4</v>
      </c>
      <c r="B12" s="272" t="s">
        <v>47</v>
      </c>
      <c r="C12" s="270">
        <v>807</v>
      </c>
      <c r="D12" s="273" t="s">
        <v>121</v>
      </c>
      <c r="E12" s="273" t="s">
        <v>161</v>
      </c>
      <c r="F12" s="273"/>
      <c r="G12" s="274">
        <f>G13</f>
        <v>857.2866</v>
      </c>
      <c r="H12" s="274">
        <f>H13</f>
        <v>857.2866</v>
      </c>
      <c r="I12" s="268">
        <f t="shared" si="0"/>
        <v>1</v>
      </c>
    </row>
    <row r="13" spans="1:9" s="258" customFormat="1" ht="37.5" customHeight="1">
      <c r="A13" s="50">
        <v>5</v>
      </c>
      <c r="B13" s="272" t="s">
        <v>52</v>
      </c>
      <c r="C13" s="270">
        <v>807</v>
      </c>
      <c r="D13" s="273" t="s">
        <v>121</v>
      </c>
      <c r="E13" s="273" t="s">
        <v>162</v>
      </c>
      <c r="F13" s="273"/>
      <c r="G13" s="274">
        <f>G14+G20+G17</f>
        <v>857.2866</v>
      </c>
      <c r="H13" s="274">
        <f>H14+H20+H17</f>
        <v>857.2866</v>
      </c>
      <c r="I13" s="268">
        <f t="shared" si="0"/>
        <v>1</v>
      </c>
    </row>
    <row r="14" spans="1:9" s="258" customFormat="1" ht="48" customHeight="1">
      <c r="A14" s="50">
        <v>6</v>
      </c>
      <c r="B14" s="272" t="s">
        <v>183</v>
      </c>
      <c r="C14" s="270">
        <v>807</v>
      </c>
      <c r="D14" s="273" t="s">
        <v>121</v>
      </c>
      <c r="E14" s="273" t="s">
        <v>163</v>
      </c>
      <c r="F14" s="273"/>
      <c r="G14" s="274">
        <f>G16</f>
        <v>773.4176</v>
      </c>
      <c r="H14" s="274">
        <f>H16</f>
        <v>773.4176</v>
      </c>
      <c r="I14" s="268">
        <f t="shared" si="0"/>
        <v>1</v>
      </c>
    </row>
    <row r="15" spans="1:9" s="258" customFormat="1" ht="33" customHeight="1">
      <c r="A15" s="50">
        <v>7</v>
      </c>
      <c r="B15" s="272" t="s">
        <v>262</v>
      </c>
      <c r="C15" s="270">
        <v>807</v>
      </c>
      <c r="D15" s="273" t="s">
        <v>121</v>
      </c>
      <c r="E15" s="273" t="s">
        <v>163</v>
      </c>
      <c r="F15" s="275" t="s">
        <v>48</v>
      </c>
      <c r="G15" s="274">
        <f>G14</f>
        <v>773.4176</v>
      </c>
      <c r="H15" s="274">
        <f>H14</f>
        <v>773.4176</v>
      </c>
      <c r="I15" s="268">
        <f t="shared" si="0"/>
        <v>1</v>
      </c>
    </row>
    <row r="16" spans="1:9" s="258" customFormat="1" ht="43.5" customHeight="1">
      <c r="A16" s="50">
        <v>8</v>
      </c>
      <c r="B16" s="272" t="s">
        <v>53</v>
      </c>
      <c r="C16" s="270">
        <v>807</v>
      </c>
      <c r="D16" s="273" t="s">
        <v>121</v>
      </c>
      <c r="E16" s="273" t="s">
        <v>163</v>
      </c>
      <c r="F16" s="273" t="s">
        <v>45</v>
      </c>
      <c r="G16" s="274">
        <v>773.4176</v>
      </c>
      <c r="H16" s="274">
        <v>773.4176</v>
      </c>
      <c r="I16" s="268">
        <f t="shared" si="0"/>
        <v>1</v>
      </c>
    </row>
    <row r="17" spans="1:9" s="258" customFormat="1" ht="42.75" customHeight="1">
      <c r="A17" s="50">
        <v>9</v>
      </c>
      <c r="B17" s="272" t="s">
        <v>183</v>
      </c>
      <c r="C17" s="270">
        <v>807</v>
      </c>
      <c r="D17" s="273" t="s">
        <v>121</v>
      </c>
      <c r="E17" s="273" t="s">
        <v>412</v>
      </c>
      <c r="F17" s="273"/>
      <c r="G17" s="274">
        <f>G19</f>
        <v>53.169</v>
      </c>
      <c r="H17" s="274">
        <f>H19</f>
        <v>53.169</v>
      </c>
      <c r="I17" s="268">
        <f t="shared" si="0"/>
        <v>1</v>
      </c>
    </row>
    <row r="18" spans="1:9" s="258" customFormat="1" ht="100.5" customHeight="1">
      <c r="A18" s="50">
        <v>10</v>
      </c>
      <c r="B18" s="272" t="s">
        <v>413</v>
      </c>
      <c r="C18" s="270">
        <v>807</v>
      </c>
      <c r="D18" s="273" t="s">
        <v>121</v>
      </c>
      <c r="E18" s="273" t="s">
        <v>412</v>
      </c>
      <c r="F18" s="275" t="s">
        <v>48</v>
      </c>
      <c r="G18" s="274">
        <f>G17</f>
        <v>53.169</v>
      </c>
      <c r="H18" s="274">
        <f>H17</f>
        <v>53.169</v>
      </c>
      <c r="I18" s="268">
        <f t="shared" si="0"/>
        <v>1</v>
      </c>
    </row>
    <row r="19" spans="1:9" s="258" customFormat="1" ht="48" customHeight="1">
      <c r="A19" s="50">
        <v>11</v>
      </c>
      <c r="B19" s="272" t="s">
        <v>53</v>
      </c>
      <c r="C19" s="270">
        <v>807</v>
      </c>
      <c r="D19" s="273" t="s">
        <v>121</v>
      </c>
      <c r="E19" s="273" t="s">
        <v>412</v>
      </c>
      <c r="F19" s="273" t="s">
        <v>45</v>
      </c>
      <c r="G19" s="274">
        <v>53.169</v>
      </c>
      <c r="H19" s="274">
        <v>53.169</v>
      </c>
      <c r="I19" s="268">
        <f t="shared" si="0"/>
        <v>1</v>
      </c>
    </row>
    <row r="20" spans="1:9" s="258" customFormat="1" ht="43.5" customHeight="1">
      <c r="A20" s="50">
        <v>12</v>
      </c>
      <c r="B20" s="272" t="s">
        <v>183</v>
      </c>
      <c r="C20" s="270">
        <v>807</v>
      </c>
      <c r="D20" s="273" t="s">
        <v>121</v>
      </c>
      <c r="E20" s="273" t="s">
        <v>414</v>
      </c>
      <c r="F20" s="273"/>
      <c r="G20" s="274">
        <f>G22</f>
        <v>30.7</v>
      </c>
      <c r="H20" s="274">
        <f>H22</f>
        <v>30.7</v>
      </c>
      <c r="I20" s="268">
        <f t="shared" si="0"/>
        <v>1</v>
      </c>
    </row>
    <row r="21" spans="1:9" s="258" customFormat="1" ht="99" customHeight="1">
      <c r="A21" s="50">
        <v>13</v>
      </c>
      <c r="B21" s="272" t="s">
        <v>415</v>
      </c>
      <c r="C21" s="270">
        <v>807</v>
      </c>
      <c r="D21" s="273" t="s">
        <v>121</v>
      </c>
      <c r="E21" s="273" t="s">
        <v>414</v>
      </c>
      <c r="F21" s="275" t="s">
        <v>48</v>
      </c>
      <c r="G21" s="274">
        <f>G20</f>
        <v>30.7</v>
      </c>
      <c r="H21" s="274">
        <f>H20</f>
        <v>30.7</v>
      </c>
      <c r="I21" s="268">
        <f t="shared" si="0"/>
        <v>1</v>
      </c>
    </row>
    <row r="22" spans="1:9" s="258" customFormat="1" ht="42.75" customHeight="1">
      <c r="A22" s="50">
        <v>14</v>
      </c>
      <c r="B22" s="272" t="s">
        <v>53</v>
      </c>
      <c r="C22" s="270">
        <v>807</v>
      </c>
      <c r="D22" s="273" t="s">
        <v>121</v>
      </c>
      <c r="E22" s="273" t="s">
        <v>414</v>
      </c>
      <c r="F22" s="273" t="s">
        <v>45</v>
      </c>
      <c r="G22" s="274">
        <v>30.7</v>
      </c>
      <c r="H22" s="274">
        <v>30.7</v>
      </c>
      <c r="I22" s="268">
        <f t="shared" si="0"/>
        <v>1</v>
      </c>
    </row>
    <row r="23" spans="1:9" s="258" customFormat="1" ht="53.25" customHeight="1">
      <c r="A23" s="50">
        <v>15</v>
      </c>
      <c r="B23" s="245" t="s">
        <v>416</v>
      </c>
      <c r="C23" s="270">
        <v>807</v>
      </c>
      <c r="D23" s="271" t="s">
        <v>406</v>
      </c>
      <c r="E23" s="271"/>
      <c r="F23" s="271"/>
      <c r="G23" s="276">
        <f aca="true" t="shared" si="1" ref="G23:G28">G24</f>
        <v>9.5</v>
      </c>
      <c r="H23" s="276">
        <f>H24</f>
        <v>9.5</v>
      </c>
      <c r="I23" s="277">
        <f t="shared" si="0"/>
        <v>1</v>
      </c>
    </row>
    <row r="24" spans="1:9" s="258" customFormat="1" ht="19.5" customHeight="1">
      <c r="A24" s="50">
        <v>16</v>
      </c>
      <c r="B24" s="246" t="s">
        <v>405</v>
      </c>
      <c r="C24" s="270">
        <v>807</v>
      </c>
      <c r="D24" s="278" t="s">
        <v>406</v>
      </c>
      <c r="E24" s="278" t="s">
        <v>164</v>
      </c>
      <c r="F24" s="278"/>
      <c r="G24" s="279">
        <f t="shared" si="1"/>
        <v>9.5</v>
      </c>
      <c r="H24" s="279">
        <f>H25</f>
        <v>9.5</v>
      </c>
      <c r="I24" s="268">
        <f t="shared" si="0"/>
        <v>1</v>
      </c>
    </row>
    <row r="25" spans="1:9" s="258" customFormat="1" ht="33" customHeight="1">
      <c r="A25" s="50">
        <v>17</v>
      </c>
      <c r="B25" s="246" t="s">
        <v>47</v>
      </c>
      <c r="C25" s="270">
        <v>807</v>
      </c>
      <c r="D25" s="278" t="s">
        <v>406</v>
      </c>
      <c r="E25" s="278" t="s">
        <v>164</v>
      </c>
      <c r="F25" s="278"/>
      <c r="G25" s="279">
        <f t="shared" si="1"/>
        <v>9.5</v>
      </c>
      <c r="H25" s="279">
        <f>H26</f>
        <v>9.5</v>
      </c>
      <c r="I25" s="268">
        <f t="shared" si="0"/>
        <v>1</v>
      </c>
    </row>
    <row r="26" spans="1:9" s="258" customFormat="1" ht="33.75" customHeight="1">
      <c r="A26" s="50">
        <v>18</v>
      </c>
      <c r="B26" s="246" t="s">
        <v>417</v>
      </c>
      <c r="C26" s="270">
        <v>807</v>
      </c>
      <c r="D26" s="278" t="s">
        <v>406</v>
      </c>
      <c r="E26" s="278" t="s">
        <v>165</v>
      </c>
      <c r="F26" s="278"/>
      <c r="G26" s="279">
        <f t="shared" si="1"/>
        <v>9.5</v>
      </c>
      <c r="H26" s="279">
        <f>H27</f>
        <v>9.5</v>
      </c>
      <c r="I26" s="268">
        <f t="shared" si="0"/>
        <v>1</v>
      </c>
    </row>
    <row r="27" spans="1:9" s="258" customFormat="1" ht="64.5" customHeight="1">
      <c r="A27" s="50">
        <v>19</v>
      </c>
      <c r="B27" s="246" t="s">
        <v>418</v>
      </c>
      <c r="C27" s="270">
        <v>807</v>
      </c>
      <c r="D27" s="278" t="s">
        <v>406</v>
      </c>
      <c r="E27" s="278" t="s">
        <v>166</v>
      </c>
      <c r="F27" s="278"/>
      <c r="G27" s="279">
        <f t="shared" si="1"/>
        <v>9.5</v>
      </c>
      <c r="H27" s="279">
        <f>H28</f>
        <v>9.5</v>
      </c>
      <c r="I27" s="268">
        <f t="shared" si="0"/>
        <v>1</v>
      </c>
    </row>
    <row r="28" spans="1:9" s="258" customFormat="1" ht="33" customHeight="1">
      <c r="A28" s="50">
        <v>20</v>
      </c>
      <c r="B28" s="280" t="s">
        <v>419</v>
      </c>
      <c r="C28" s="270"/>
      <c r="D28" s="278" t="s">
        <v>406</v>
      </c>
      <c r="E28" s="278" t="s">
        <v>167</v>
      </c>
      <c r="F28" s="278" t="s">
        <v>49</v>
      </c>
      <c r="G28" s="274">
        <f t="shared" si="1"/>
        <v>9.5</v>
      </c>
      <c r="H28" s="274">
        <f>H29</f>
        <v>9.5</v>
      </c>
      <c r="I28" s="268">
        <f t="shared" si="0"/>
        <v>1</v>
      </c>
    </row>
    <row r="29" spans="1:9" s="258" customFormat="1" ht="48" customHeight="1">
      <c r="A29" s="50">
        <v>21</v>
      </c>
      <c r="B29" s="246" t="s">
        <v>420</v>
      </c>
      <c r="C29" s="270"/>
      <c r="D29" s="278" t="s">
        <v>406</v>
      </c>
      <c r="E29" s="278" t="s">
        <v>167</v>
      </c>
      <c r="F29" s="278" t="s">
        <v>42</v>
      </c>
      <c r="G29" s="274">
        <v>9.5</v>
      </c>
      <c r="H29" s="274">
        <v>9.5</v>
      </c>
      <c r="I29" s="268">
        <f t="shared" si="0"/>
        <v>1</v>
      </c>
    </row>
    <row r="30" spans="1:9" s="258" customFormat="1" ht="69.75" customHeight="1">
      <c r="A30" s="50">
        <v>22</v>
      </c>
      <c r="B30" s="281" t="s">
        <v>261</v>
      </c>
      <c r="C30" s="270">
        <v>807</v>
      </c>
      <c r="D30" s="271" t="s">
        <v>120</v>
      </c>
      <c r="E30" s="271"/>
      <c r="F30" s="271"/>
      <c r="G30" s="282">
        <f>G31</f>
        <v>5780.41041</v>
      </c>
      <c r="H30" s="282">
        <f>H31</f>
        <v>5312.82645</v>
      </c>
      <c r="I30" s="277">
        <f t="shared" si="0"/>
        <v>0.9191088647977158</v>
      </c>
    </row>
    <row r="31" spans="1:9" s="258" customFormat="1" ht="17.25" customHeight="1">
      <c r="A31" s="50">
        <v>23</v>
      </c>
      <c r="B31" s="283" t="s">
        <v>47</v>
      </c>
      <c r="C31" s="270">
        <v>807</v>
      </c>
      <c r="D31" s="278" t="s">
        <v>120</v>
      </c>
      <c r="E31" s="278" t="s">
        <v>164</v>
      </c>
      <c r="F31" s="278"/>
      <c r="G31" s="279">
        <f>G32</f>
        <v>5780.41041</v>
      </c>
      <c r="H31" s="279">
        <f>H32</f>
        <v>5312.82645</v>
      </c>
      <c r="I31" s="268">
        <f t="shared" si="0"/>
        <v>0.9191088647977158</v>
      </c>
    </row>
    <row r="32" spans="1:9" s="258" customFormat="1" ht="47.25" customHeight="1">
      <c r="A32" s="50">
        <v>24</v>
      </c>
      <c r="B32" s="283" t="s">
        <v>52</v>
      </c>
      <c r="C32" s="270">
        <v>807</v>
      </c>
      <c r="D32" s="278" t="s">
        <v>120</v>
      </c>
      <c r="E32" s="278" t="s">
        <v>165</v>
      </c>
      <c r="F32" s="278"/>
      <c r="G32" s="279">
        <f>G33+G49+G40+G46+G43</f>
        <v>5780.41041</v>
      </c>
      <c r="H32" s="279">
        <f>H33+H49+H40+H46+H43</f>
        <v>5312.82645</v>
      </c>
      <c r="I32" s="268">
        <f t="shared" si="0"/>
        <v>0.9191088647977158</v>
      </c>
    </row>
    <row r="33" spans="1:9" s="258" customFormat="1" ht="68.25" customHeight="1">
      <c r="A33" s="50">
        <v>25</v>
      </c>
      <c r="B33" s="284" t="s">
        <v>264</v>
      </c>
      <c r="C33" s="270">
        <v>807</v>
      </c>
      <c r="D33" s="278" t="s">
        <v>120</v>
      </c>
      <c r="E33" s="278" t="s">
        <v>167</v>
      </c>
      <c r="F33" s="278"/>
      <c r="G33" s="279">
        <f>G35+G37+G38</f>
        <v>5413.18882</v>
      </c>
      <c r="H33" s="279">
        <f>H35+H37+H38</f>
        <v>4945.6048599999995</v>
      </c>
      <c r="I33" s="285">
        <v>0</v>
      </c>
    </row>
    <row r="34" spans="1:9" s="258" customFormat="1" ht="90.75" customHeight="1">
      <c r="A34" s="50">
        <v>26</v>
      </c>
      <c r="B34" s="284" t="s">
        <v>262</v>
      </c>
      <c r="C34" s="270">
        <v>807</v>
      </c>
      <c r="D34" s="278" t="s">
        <v>120</v>
      </c>
      <c r="E34" s="278" t="s">
        <v>167</v>
      </c>
      <c r="F34" s="278" t="s">
        <v>48</v>
      </c>
      <c r="G34" s="279">
        <f>G35</f>
        <v>2445.00763</v>
      </c>
      <c r="H34" s="279">
        <f>H35</f>
        <v>2143.2244899999996</v>
      </c>
      <c r="I34" s="285">
        <f>H34/G34</f>
        <v>0.8765716980605085</v>
      </c>
    </row>
    <row r="35" spans="1:9" s="258" customFormat="1" ht="51" customHeight="1">
      <c r="A35" s="50">
        <v>27</v>
      </c>
      <c r="B35" s="284" t="s">
        <v>53</v>
      </c>
      <c r="C35" s="270">
        <v>807</v>
      </c>
      <c r="D35" s="278" t="s">
        <v>120</v>
      </c>
      <c r="E35" s="278" t="s">
        <v>167</v>
      </c>
      <c r="F35" s="278" t="s">
        <v>45</v>
      </c>
      <c r="G35" s="279">
        <v>2445.00763</v>
      </c>
      <c r="H35" s="279">
        <f>1583.55813+30.4902+529.17616</f>
        <v>2143.2244899999996</v>
      </c>
      <c r="I35" s="285">
        <f aca="true" t="shared" si="2" ref="I35:I60">H35/G35</f>
        <v>0.8765716980605085</v>
      </c>
    </row>
    <row r="36" spans="1:9" s="258" customFormat="1" ht="51" customHeight="1">
      <c r="A36" s="50">
        <v>28</v>
      </c>
      <c r="B36" s="283" t="s">
        <v>263</v>
      </c>
      <c r="C36" s="270">
        <v>807</v>
      </c>
      <c r="D36" s="278" t="s">
        <v>120</v>
      </c>
      <c r="E36" s="278" t="s">
        <v>167</v>
      </c>
      <c r="F36" s="278" t="s">
        <v>49</v>
      </c>
      <c r="G36" s="279">
        <f>G37</f>
        <v>2951.90119</v>
      </c>
      <c r="H36" s="279">
        <f>H37</f>
        <v>2786.10037</v>
      </c>
      <c r="I36" s="285">
        <f t="shared" si="2"/>
        <v>0.9438325305190856</v>
      </c>
    </row>
    <row r="37" spans="1:9" s="258" customFormat="1" ht="50.25" customHeight="1">
      <c r="A37" s="50">
        <v>29</v>
      </c>
      <c r="B37" s="283" t="s">
        <v>132</v>
      </c>
      <c r="C37" s="270">
        <v>807</v>
      </c>
      <c r="D37" s="278" t="s">
        <v>120</v>
      </c>
      <c r="E37" s="278" t="s">
        <v>167</v>
      </c>
      <c r="F37" s="278" t="s">
        <v>42</v>
      </c>
      <c r="G37" s="279">
        <v>2951.90119</v>
      </c>
      <c r="H37" s="279">
        <v>2786.10037</v>
      </c>
      <c r="I37" s="285">
        <f t="shared" si="2"/>
        <v>0.9438325305190856</v>
      </c>
    </row>
    <row r="38" spans="1:9" s="258" customFormat="1" ht="26.25" customHeight="1">
      <c r="A38" s="50">
        <v>30</v>
      </c>
      <c r="B38" s="284" t="s">
        <v>55</v>
      </c>
      <c r="C38" s="270">
        <v>807</v>
      </c>
      <c r="D38" s="278" t="s">
        <v>120</v>
      </c>
      <c r="E38" s="278" t="s">
        <v>167</v>
      </c>
      <c r="F38" s="278" t="s">
        <v>56</v>
      </c>
      <c r="G38" s="279">
        <f>G39</f>
        <v>16.28</v>
      </c>
      <c r="H38" s="279">
        <f>H39</f>
        <v>16.28</v>
      </c>
      <c r="I38" s="285">
        <f t="shared" si="2"/>
        <v>1</v>
      </c>
    </row>
    <row r="39" spans="1:9" s="258" customFormat="1" ht="20.25" customHeight="1">
      <c r="A39" s="50">
        <v>31</v>
      </c>
      <c r="B39" s="284" t="s">
        <v>57</v>
      </c>
      <c r="C39" s="270">
        <v>807</v>
      </c>
      <c r="D39" s="278" t="s">
        <v>120</v>
      </c>
      <c r="E39" s="278" t="s">
        <v>167</v>
      </c>
      <c r="F39" s="278" t="s">
        <v>46</v>
      </c>
      <c r="G39" s="279">
        <v>16.28</v>
      </c>
      <c r="H39" s="279">
        <v>16.28</v>
      </c>
      <c r="I39" s="285">
        <f t="shared" si="2"/>
        <v>1</v>
      </c>
    </row>
    <row r="40" spans="1:9" s="258" customFormat="1" ht="69.75" customHeight="1">
      <c r="A40" s="50">
        <v>32</v>
      </c>
      <c r="B40" s="284" t="s">
        <v>264</v>
      </c>
      <c r="C40" s="270">
        <v>807</v>
      </c>
      <c r="D40" s="278" t="s">
        <v>120</v>
      </c>
      <c r="E40" s="278" t="s">
        <v>303</v>
      </c>
      <c r="F40" s="278"/>
      <c r="G40" s="279">
        <f>G41</f>
        <v>121.852</v>
      </c>
      <c r="H40" s="279">
        <f>H41</f>
        <v>121.852</v>
      </c>
      <c r="I40" s="285">
        <f t="shared" si="2"/>
        <v>1</v>
      </c>
    </row>
    <row r="41" spans="1:9" s="258" customFormat="1" ht="94.5" customHeight="1">
      <c r="A41" s="50">
        <v>33</v>
      </c>
      <c r="B41" s="284" t="s">
        <v>302</v>
      </c>
      <c r="C41" s="270">
        <v>807</v>
      </c>
      <c r="D41" s="278" t="s">
        <v>120</v>
      </c>
      <c r="E41" s="278" t="s">
        <v>303</v>
      </c>
      <c r="F41" s="278" t="s">
        <v>48</v>
      </c>
      <c r="G41" s="279">
        <f>G42</f>
        <v>121.852</v>
      </c>
      <c r="H41" s="279">
        <f>H42</f>
        <v>121.852</v>
      </c>
      <c r="I41" s="285">
        <f t="shared" si="2"/>
        <v>1</v>
      </c>
    </row>
    <row r="42" spans="1:9" s="258" customFormat="1" ht="48" customHeight="1">
      <c r="A42" s="50">
        <v>34</v>
      </c>
      <c r="B42" s="284" t="s">
        <v>53</v>
      </c>
      <c r="C42" s="270">
        <v>807</v>
      </c>
      <c r="D42" s="278" t="s">
        <v>120</v>
      </c>
      <c r="E42" s="278" t="s">
        <v>303</v>
      </c>
      <c r="F42" s="278" t="s">
        <v>45</v>
      </c>
      <c r="G42" s="279">
        <v>121.852</v>
      </c>
      <c r="H42" s="279">
        <v>121.852</v>
      </c>
      <c r="I42" s="285">
        <f t="shared" si="2"/>
        <v>1</v>
      </c>
    </row>
    <row r="43" spans="1:9" s="258" customFormat="1" ht="75" customHeight="1">
      <c r="A43" s="50">
        <v>35</v>
      </c>
      <c r="B43" s="284" t="s">
        <v>264</v>
      </c>
      <c r="C43" s="270">
        <v>807</v>
      </c>
      <c r="D43" s="278" t="s">
        <v>120</v>
      </c>
      <c r="E43" s="278" t="s">
        <v>412</v>
      </c>
      <c r="F43" s="278"/>
      <c r="G43" s="279">
        <f>G44</f>
        <v>93.331</v>
      </c>
      <c r="H43" s="279">
        <f>H44</f>
        <v>93.331</v>
      </c>
      <c r="I43" s="285">
        <f t="shared" si="2"/>
        <v>1</v>
      </c>
    </row>
    <row r="44" spans="1:9" s="258" customFormat="1" ht="89.25" customHeight="1">
      <c r="A44" s="50">
        <v>36</v>
      </c>
      <c r="B44" s="272" t="s">
        <v>413</v>
      </c>
      <c r="C44" s="270">
        <v>807</v>
      </c>
      <c r="D44" s="278" t="s">
        <v>120</v>
      </c>
      <c r="E44" s="278" t="s">
        <v>412</v>
      </c>
      <c r="F44" s="278" t="s">
        <v>48</v>
      </c>
      <c r="G44" s="279">
        <f>G45</f>
        <v>93.331</v>
      </c>
      <c r="H44" s="279">
        <f>H45</f>
        <v>93.331</v>
      </c>
      <c r="I44" s="285">
        <f t="shared" si="2"/>
        <v>1</v>
      </c>
    </row>
    <row r="45" spans="1:9" s="258" customFormat="1" ht="52.5" customHeight="1">
      <c r="A45" s="50">
        <v>37</v>
      </c>
      <c r="B45" s="284" t="s">
        <v>53</v>
      </c>
      <c r="C45" s="270">
        <v>807</v>
      </c>
      <c r="D45" s="278" t="s">
        <v>120</v>
      </c>
      <c r="E45" s="278" t="s">
        <v>412</v>
      </c>
      <c r="F45" s="278" t="s">
        <v>45</v>
      </c>
      <c r="G45" s="279">
        <v>93.331</v>
      </c>
      <c r="H45" s="279">
        <v>93.331</v>
      </c>
      <c r="I45" s="285">
        <f t="shared" si="2"/>
        <v>1</v>
      </c>
    </row>
    <row r="46" spans="1:9" s="258" customFormat="1" ht="77.25" customHeight="1">
      <c r="A46" s="50">
        <v>38</v>
      </c>
      <c r="B46" s="284" t="s">
        <v>264</v>
      </c>
      <c r="C46" s="270">
        <v>807</v>
      </c>
      <c r="D46" s="278" t="s">
        <v>120</v>
      </c>
      <c r="E46" s="278" t="s">
        <v>414</v>
      </c>
      <c r="F46" s="278"/>
      <c r="G46" s="279">
        <f>G47</f>
        <v>53.8</v>
      </c>
      <c r="H46" s="279">
        <f>H47</f>
        <v>53.8</v>
      </c>
      <c r="I46" s="285">
        <f t="shared" si="2"/>
        <v>1</v>
      </c>
    </row>
    <row r="47" spans="1:9" s="258" customFormat="1" ht="92.25" customHeight="1">
      <c r="A47" s="50">
        <v>39</v>
      </c>
      <c r="B47" s="284" t="s">
        <v>415</v>
      </c>
      <c r="C47" s="270">
        <v>807</v>
      </c>
      <c r="D47" s="278" t="s">
        <v>120</v>
      </c>
      <c r="E47" s="278" t="s">
        <v>414</v>
      </c>
      <c r="F47" s="278" t="s">
        <v>48</v>
      </c>
      <c r="G47" s="279">
        <f>G48</f>
        <v>53.8</v>
      </c>
      <c r="H47" s="279">
        <f>H48</f>
        <v>53.8</v>
      </c>
      <c r="I47" s="285">
        <f t="shared" si="2"/>
        <v>1</v>
      </c>
    </row>
    <row r="48" spans="1:9" s="258" customFormat="1" ht="54.75" customHeight="1">
      <c r="A48" s="50">
        <v>40</v>
      </c>
      <c r="B48" s="284" t="s">
        <v>53</v>
      </c>
      <c r="C48" s="270">
        <v>807</v>
      </c>
      <c r="D48" s="278" t="s">
        <v>120</v>
      </c>
      <c r="E48" s="278" t="s">
        <v>414</v>
      </c>
      <c r="F48" s="278" t="s">
        <v>45</v>
      </c>
      <c r="G48" s="279">
        <v>53.8</v>
      </c>
      <c r="H48" s="279">
        <v>53.8</v>
      </c>
      <c r="I48" s="285">
        <f t="shared" si="2"/>
        <v>1</v>
      </c>
    </row>
    <row r="49" spans="1:9" s="258" customFormat="1" ht="66" customHeight="1">
      <c r="A49" s="50">
        <v>41</v>
      </c>
      <c r="B49" s="284" t="s">
        <v>264</v>
      </c>
      <c r="C49" s="270">
        <v>807</v>
      </c>
      <c r="D49" s="278" t="s">
        <v>120</v>
      </c>
      <c r="E49" s="278" t="s">
        <v>421</v>
      </c>
      <c r="F49" s="278"/>
      <c r="G49" s="279">
        <f>G50+G54+G52</f>
        <v>98.23859000000002</v>
      </c>
      <c r="H49" s="279">
        <f>H50+H54+H52</f>
        <v>98.23859000000002</v>
      </c>
      <c r="I49" s="285">
        <f t="shared" si="2"/>
        <v>1</v>
      </c>
    </row>
    <row r="50" spans="1:9" s="258" customFormat="1" ht="292.5" customHeight="1">
      <c r="A50" s="50">
        <v>42</v>
      </c>
      <c r="B50" s="284" t="s">
        <v>422</v>
      </c>
      <c r="C50" s="270">
        <v>807</v>
      </c>
      <c r="D50" s="278" t="s">
        <v>120</v>
      </c>
      <c r="E50" s="278" t="s">
        <v>421</v>
      </c>
      <c r="F50" s="278" t="s">
        <v>48</v>
      </c>
      <c r="G50" s="279">
        <f>G51</f>
        <v>61.45479</v>
      </c>
      <c r="H50" s="279">
        <f>H51</f>
        <v>61.45479</v>
      </c>
      <c r="I50" s="285">
        <f t="shared" si="2"/>
        <v>1</v>
      </c>
    </row>
    <row r="51" spans="1:9" s="258" customFormat="1" ht="37.5" customHeight="1">
      <c r="A51" s="50">
        <v>43</v>
      </c>
      <c r="B51" s="284" t="s">
        <v>53</v>
      </c>
      <c r="C51" s="270">
        <v>807</v>
      </c>
      <c r="D51" s="278" t="s">
        <v>120</v>
      </c>
      <c r="E51" s="278" t="s">
        <v>421</v>
      </c>
      <c r="F51" s="278" t="s">
        <v>45</v>
      </c>
      <c r="G51" s="279">
        <v>61.45479</v>
      </c>
      <c r="H51" s="279">
        <v>61.45479</v>
      </c>
      <c r="I51" s="285">
        <f t="shared" si="2"/>
        <v>1</v>
      </c>
    </row>
    <row r="52" spans="1:9" s="258" customFormat="1" ht="60.75" customHeight="1">
      <c r="A52" s="50">
        <v>44</v>
      </c>
      <c r="B52" s="283" t="s">
        <v>263</v>
      </c>
      <c r="C52" s="270">
        <v>807</v>
      </c>
      <c r="D52" s="278" t="s">
        <v>120</v>
      </c>
      <c r="E52" s="278" t="s">
        <v>421</v>
      </c>
      <c r="F52" s="278" t="s">
        <v>49</v>
      </c>
      <c r="G52" s="279">
        <f>G53</f>
        <v>30.83312</v>
      </c>
      <c r="H52" s="279">
        <f>H53</f>
        <v>30.83312</v>
      </c>
      <c r="I52" s="285">
        <f t="shared" si="2"/>
        <v>1</v>
      </c>
    </row>
    <row r="53" spans="1:9" s="258" customFormat="1" ht="55.5" customHeight="1">
      <c r="A53" s="50">
        <v>45</v>
      </c>
      <c r="B53" s="283" t="s">
        <v>132</v>
      </c>
      <c r="C53" s="270">
        <v>807</v>
      </c>
      <c r="D53" s="278" t="s">
        <v>120</v>
      </c>
      <c r="E53" s="278" t="s">
        <v>421</v>
      </c>
      <c r="F53" s="278" t="s">
        <v>42</v>
      </c>
      <c r="G53" s="279">
        <v>30.83312</v>
      </c>
      <c r="H53" s="279">
        <v>30.83312</v>
      </c>
      <c r="I53" s="285">
        <f t="shared" si="2"/>
        <v>1</v>
      </c>
    </row>
    <row r="54" spans="1:9" s="258" customFormat="1" ht="33" customHeight="1">
      <c r="A54" s="50">
        <v>46</v>
      </c>
      <c r="B54" s="284" t="s">
        <v>55</v>
      </c>
      <c r="C54" s="270">
        <v>807</v>
      </c>
      <c r="D54" s="278" t="s">
        <v>120</v>
      </c>
      <c r="E54" s="278" t="s">
        <v>421</v>
      </c>
      <c r="F54" s="278" t="s">
        <v>56</v>
      </c>
      <c r="G54" s="279">
        <f>G55</f>
        <v>5.95068</v>
      </c>
      <c r="H54" s="279">
        <f>H55</f>
        <v>5.95068</v>
      </c>
      <c r="I54" s="285">
        <f t="shared" si="2"/>
        <v>1</v>
      </c>
    </row>
    <row r="55" spans="1:9" s="258" customFormat="1" ht="37.5" customHeight="1">
      <c r="A55" s="50">
        <v>47</v>
      </c>
      <c r="B55" s="284" t="s">
        <v>423</v>
      </c>
      <c r="C55" s="270">
        <v>807</v>
      </c>
      <c r="D55" s="278" t="s">
        <v>120</v>
      </c>
      <c r="E55" s="278" t="s">
        <v>421</v>
      </c>
      <c r="F55" s="278" t="s">
        <v>424</v>
      </c>
      <c r="G55" s="279">
        <v>5.95068</v>
      </c>
      <c r="H55" s="279">
        <v>5.95068</v>
      </c>
      <c r="I55" s="285">
        <f t="shared" si="2"/>
        <v>1</v>
      </c>
    </row>
    <row r="56" spans="1:9" s="258" customFormat="1" ht="73.5" customHeight="1">
      <c r="A56" s="50">
        <v>48</v>
      </c>
      <c r="B56" s="286" t="s">
        <v>19</v>
      </c>
      <c r="C56" s="270">
        <v>807</v>
      </c>
      <c r="D56" s="287" t="s">
        <v>122</v>
      </c>
      <c r="E56" s="287"/>
      <c r="F56" s="287"/>
      <c r="G56" s="279">
        <f aca="true" t="shared" si="3" ref="G56:H59">G57</f>
        <v>108.2032</v>
      </c>
      <c r="H56" s="279">
        <f t="shared" si="3"/>
        <v>108.2032</v>
      </c>
      <c r="I56" s="285">
        <f t="shared" si="2"/>
        <v>1</v>
      </c>
    </row>
    <row r="57" spans="1:9" s="258" customFormat="1" ht="33" customHeight="1">
      <c r="A57" s="50">
        <v>49</v>
      </c>
      <c r="B57" s="284" t="s">
        <v>186</v>
      </c>
      <c r="C57" s="270">
        <v>807</v>
      </c>
      <c r="D57" s="287" t="s">
        <v>122</v>
      </c>
      <c r="E57" s="278" t="s">
        <v>168</v>
      </c>
      <c r="F57" s="287"/>
      <c r="G57" s="279">
        <f t="shared" si="3"/>
        <v>108.2032</v>
      </c>
      <c r="H57" s="279">
        <f t="shared" si="3"/>
        <v>108.2032</v>
      </c>
      <c r="I57" s="285">
        <f t="shared" si="2"/>
        <v>1</v>
      </c>
    </row>
    <row r="58" spans="1:9" s="258" customFormat="1" ht="98.25" customHeight="1">
      <c r="A58" s="50">
        <v>50</v>
      </c>
      <c r="B58" s="286" t="s">
        <v>187</v>
      </c>
      <c r="C58" s="270">
        <v>807</v>
      </c>
      <c r="D58" s="287" t="s">
        <v>122</v>
      </c>
      <c r="E58" s="287" t="s">
        <v>184</v>
      </c>
      <c r="F58" s="287"/>
      <c r="G58" s="279">
        <f t="shared" si="3"/>
        <v>108.2032</v>
      </c>
      <c r="H58" s="279">
        <f t="shared" si="3"/>
        <v>108.2032</v>
      </c>
      <c r="I58" s="285">
        <f t="shared" si="2"/>
        <v>1</v>
      </c>
    </row>
    <row r="59" spans="1:9" s="258" customFormat="1" ht="26.25" customHeight="1">
      <c r="A59" s="50">
        <v>51</v>
      </c>
      <c r="B59" s="286" t="s">
        <v>36</v>
      </c>
      <c r="C59" s="270">
        <v>807</v>
      </c>
      <c r="D59" s="287" t="s">
        <v>122</v>
      </c>
      <c r="E59" s="287" t="s">
        <v>184</v>
      </c>
      <c r="F59" s="287" t="s">
        <v>59</v>
      </c>
      <c r="G59" s="279">
        <f t="shared" si="3"/>
        <v>108.2032</v>
      </c>
      <c r="H59" s="279">
        <f t="shared" si="3"/>
        <v>108.2032</v>
      </c>
      <c r="I59" s="285">
        <f t="shared" si="2"/>
        <v>1</v>
      </c>
    </row>
    <row r="60" spans="1:9" s="258" customFormat="1" ht="26.25" customHeight="1">
      <c r="A60" s="50">
        <v>52</v>
      </c>
      <c r="B60" s="286" t="s">
        <v>41</v>
      </c>
      <c r="C60" s="270">
        <v>807</v>
      </c>
      <c r="D60" s="287" t="s">
        <v>122</v>
      </c>
      <c r="E60" s="287" t="s">
        <v>184</v>
      </c>
      <c r="F60" s="287" t="s">
        <v>43</v>
      </c>
      <c r="G60" s="279">
        <v>108.2032</v>
      </c>
      <c r="H60" s="279">
        <v>108.2032</v>
      </c>
      <c r="I60" s="285">
        <f t="shared" si="2"/>
        <v>1</v>
      </c>
    </row>
    <row r="61" spans="1:9" s="258" customFormat="1" ht="38.25" customHeight="1">
      <c r="A61" s="50">
        <v>53</v>
      </c>
      <c r="B61" s="289" t="s">
        <v>58</v>
      </c>
      <c r="C61" s="270">
        <v>807</v>
      </c>
      <c r="D61" s="290" t="s">
        <v>123</v>
      </c>
      <c r="E61" s="290"/>
      <c r="F61" s="290"/>
      <c r="G61" s="276">
        <f>G62</f>
        <v>961.87215</v>
      </c>
      <c r="H61" s="276">
        <f>H62</f>
        <v>904.9834800000001</v>
      </c>
      <c r="I61" s="285">
        <f aca="true" t="shared" si="4" ref="I61:I125">H61/G61</f>
        <v>0.9408563081902309</v>
      </c>
    </row>
    <row r="62" spans="1:9" s="258" customFormat="1" ht="30.75" customHeight="1">
      <c r="A62" s="50">
        <v>54</v>
      </c>
      <c r="B62" s="291" t="s">
        <v>47</v>
      </c>
      <c r="C62" s="270">
        <v>807</v>
      </c>
      <c r="D62" s="292" t="s">
        <v>123</v>
      </c>
      <c r="E62" s="278" t="s">
        <v>164</v>
      </c>
      <c r="F62" s="292"/>
      <c r="G62" s="279">
        <f>G63+G75</f>
        <v>961.87215</v>
      </c>
      <c r="H62" s="279">
        <f>H63+H75</f>
        <v>904.9834800000001</v>
      </c>
      <c r="I62" s="285">
        <f t="shared" si="4"/>
        <v>0.9408563081902309</v>
      </c>
    </row>
    <row r="63" spans="1:9" s="258" customFormat="1" ht="42.75" customHeight="1">
      <c r="A63" s="50">
        <v>55</v>
      </c>
      <c r="B63" s="293" t="s">
        <v>52</v>
      </c>
      <c r="C63" s="270">
        <v>807</v>
      </c>
      <c r="D63" s="292" t="s">
        <v>123</v>
      </c>
      <c r="E63" s="278" t="s">
        <v>162</v>
      </c>
      <c r="F63" s="292"/>
      <c r="G63" s="279">
        <f>G64+G73+G69</f>
        <v>960.27215</v>
      </c>
      <c r="H63" s="279">
        <f>H64+H73+H69</f>
        <v>903.3834800000001</v>
      </c>
      <c r="I63" s="285">
        <f t="shared" si="4"/>
        <v>0.9407577633069959</v>
      </c>
    </row>
    <row r="64" spans="1:9" s="258" customFormat="1" ht="56.25" customHeight="1">
      <c r="A64" s="50">
        <v>56</v>
      </c>
      <c r="B64" s="293" t="s">
        <v>425</v>
      </c>
      <c r="C64" s="270">
        <v>807</v>
      </c>
      <c r="D64" s="292" t="s">
        <v>123</v>
      </c>
      <c r="E64" s="278" t="s">
        <v>426</v>
      </c>
      <c r="F64" s="292"/>
      <c r="G64" s="279">
        <f>G65+G67</f>
        <v>898.01215</v>
      </c>
      <c r="H64" s="279">
        <f>H65+H67</f>
        <v>841.1234800000001</v>
      </c>
      <c r="I64" s="285">
        <f t="shared" si="4"/>
        <v>0.9366504450969846</v>
      </c>
    </row>
    <row r="65" spans="1:9" s="258" customFormat="1" ht="99" customHeight="1">
      <c r="A65" s="50">
        <v>57</v>
      </c>
      <c r="B65" s="248" t="s">
        <v>427</v>
      </c>
      <c r="C65" s="270">
        <v>807</v>
      </c>
      <c r="D65" s="292" t="s">
        <v>123</v>
      </c>
      <c r="E65" s="278" t="s">
        <v>426</v>
      </c>
      <c r="F65" s="249" t="s">
        <v>48</v>
      </c>
      <c r="G65" s="279">
        <f>G66</f>
        <v>853.38358</v>
      </c>
      <c r="H65" s="279">
        <f>H66</f>
        <v>804.4642000000001</v>
      </c>
      <c r="I65" s="285">
        <f t="shared" si="4"/>
        <v>0.9426759769622004</v>
      </c>
    </row>
    <row r="66" spans="1:9" s="258" customFormat="1" ht="49.5" customHeight="1">
      <c r="A66" s="50">
        <v>58</v>
      </c>
      <c r="B66" s="248" t="s">
        <v>53</v>
      </c>
      <c r="C66" s="270">
        <v>807</v>
      </c>
      <c r="D66" s="292" t="s">
        <v>123</v>
      </c>
      <c r="E66" s="278" t="s">
        <v>426</v>
      </c>
      <c r="F66" s="249" t="s">
        <v>45</v>
      </c>
      <c r="G66" s="279">
        <v>853.38358</v>
      </c>
      <c r="H66" s="279">
        <f>603.58504+18.5958+182.28336</f>
        <v>804.4642000000001</v>
      </c>
      <c r="I66" s="285">
        <f t="shared" si="4"/>
        <v>0.9426759769622004</v>
      </c>
    </row>
    <row r="67" spans="1:9" s="258" customFormat="1" ht="38.25" customHeight="1">
      <c r="A67" s="50">
        <v>59</v>
      </c>
      <c r="B67" s="294" t="s">
        <v>133</v>
      </c>
      <c r="C67" s="270">
        <v>807</v>
      </c>
      <c r="D67" s="292" t="s">
        <v>123</v>
      </c>
      <c r="E67" s="278" t="s">
        <v>426</v>
      </c>
      <c r="F67" s="249" t="s">
        <v>49</v>
      </c>
      <c r="G67" s="279">
        <f>G68</f>
        <v>44.62857</v>
      </c>
      <c r="H67" s="279">
        <f>H68</f>
        <v>36.65928</v>
      </c>
      <c r="I67" s="285">
        <f t="shared" si="4"/>
        <v>0.8214307561277451</v>
      </c>
    </row>
    <row r="68" spans="1:9" s="258" customFormat="1" ht="48.75" customHeight="1">
      <c r="A68" s="50">
        <v>60</v>
      </c>
      <c r="B68" s="248" t="s">
        <v>132</v>
      </c>
      <c r="C68" s="270">
        <v>807</v>
      </c>
      <c r="D68" s="292" t="s">
        <v>123</v>
      </c>
      <c r="E68" s="278" t="s">
        <v>426</v>
      </c>
      <c r="F68" s="249" t="s">
        <v>42</v>
      </c>
      <c r="G68" s="279">
        <v>44.62857</v>
      </c>
      <c r="H68" s="279">
        <v>36.65928</v>
      </c>
      <c r="I68" s="285">
        <f t="shared" si="4"/>
        <v>0.8214307561277451</v>
      </c>
    </row>
    <row r="69" spans="1:9" s="258" customFormat="1" ht="57" customHeight="1">
      <c r="A69" s="50">
        <v>61</v>
      </c>
      <c r="B69" s="293" t="s">
        <v>425</v>
      </c>
      <c r="C69" s="270">
        <v>807</v>
      </c>
      <c r="D69" s="292" t="s">
        <v>123</v>
      </c>
      <c r="E69" s="278" t="s">
        <v>303</v>
      </c>
      <c r="F69" s="292"/>
      <c r="G69" s="279">
        <f>G70</f>
        <v>36.46</v>
      </c>
      <c r="H69" s="279">
        <f>H70</f>
        <v>36.46</v>
      </c>
      <c r="I69" s="285">
        <f t="shared" si="4"/>
        <v>1</v>
      </c>
    </row>
    <row r="70" spans="1:9" s="258" customFormat="1" ht="93.75" customHeight="1">
      <c r="A70" s="50">
        <v>62</v>
      </c>
      <c r="B70" s="284" t="s">
        <v>302</v>
      </c>
      <c r="C70" s="270">
        <v>807</v>
      </c>
      <c r="D70" s="292" t="s">
        <v>123</v>
      </c>
      <c r="E70" s="278" t="s">
        <v>303</v>
      </c>
      <c r="F70" s="249" t="s">
        <v>48</v>
      </c>
      <c r="G70" s="279">
        <f>G71</f>
        <v>36.46</v>
      </c>
      <c r="H70" s="279">
        <f>H71</f>
        <v>36.46</v>
      </c>
      <c r="I70" s="285">
        <f t="shared" si="4"/>
        <v>1</v>
      </c>
    </row>
    <row r="71" spans="1:9" s="258" customFormat="1" ht="48.75" customHeight="1">
      <c r="A71" s="50">
        <v>63</v>
      </c>
      <c r="B71" s="248" t="s">
        <v>53</v>
      </c>
      <c r="C71" s="270">
        <v>807</v>
      </c>
      <c r="D71" s="292" t="s">
        <v>123</v>
      </c>
      <c r="E71" s="278" t="s">
        <v>303</v>
      </c>
      <c r="F71" s="249" t="s">
        <v>45</v>
      </c>
      <c r="G71" s="279">
        <v>36.46</v>
      </c>
      <c r="H71" s="279">
        <v>36.46</v>
      </c>
      <c r="I71" s="285">
        <f t="shared" si="4"/>
        <v>1</v>
      </c>
    </row>
    <row r="72" spans="1:9" s="258" customFormat="1" ht="56.25" customHeight="1">
      <c r="A72" s="50">
        <v>64</v>
      </c>
      <c r="B72" s="293" t="s">
        <v>425</v>
      </c>
      <c r="C72" s="270">
        <v>807</v>
      </c>
      <c r="D72" s="292" t="s">
        <v>123</v>
      </c>
      <c r="E72" s="278" t="s">
        <v>414</v>
      </c>
      <c r="F72" s="292"/>
      <c r="G72" s="279">
        <f>G73</f>
        <v>25.8</v>
      </c>
      <c r="H72" s="279">
        <f>H73</f>
        <v>25.8</v>
      </c>
      <c r="I72" s="285">
        <f t="shared" si="4"/>
        <v>1</v>
      </c>
    </row>
    <row r="73" spans="1:9" s="258" customFormat="1" ht="100.5" customHeight="1">
      <c r="A73" s="50">
        <v>65</v>
      </c>
      <c r="B73" s="248" t="s">
        <v>415</v>
      </c>
      <c r="C73" s="270">
        <v>807</v>
      </c>
      <c r="D73" s="292" t="s">
        <v>123</v>
      </c>
      <c r="E73" s="278" t="s">
        <v>414</v>
      </c>
      <c r="F73" s="249" t="s">
        <v>48</v>
      </c>
      <c r="G73" s="279">
        <f>G74</f>
        <v>25.8</v>
      </c>
      <c r="H73" s="279">
        <f>H74</f>
        <v>25.8</v>
      </c>
      <c r="I73" s="285">
        <f t="shared" si="4"/>
        <v>1</v>
      </c>
    </row>
    <row r="74" spans="1:9" s="258" customFormat="1" ht="48.75" customHeight="1">
      <c r="A74" s="50">
        <v>66</v>
      </c>
      <c r="B74" s="248" t="s">
        <v>53</v>
      </c>
      <c r="C74" s="270">
        <v>807</v>
      </c>
      <c r="D74" s="292" t="s">
        <v>123</v>
      </c>
      <c r="E74" s="278" t="s">
        <v>414</v>
      </c>
      <c r="F74" s="249" t="s">
        <v>45</v>
      </c>
      <c r="G74" s="279">
        <v>25.8</v>
      </c>
      <c r="H74" s="279">
        <v>25.8</v>
      </c>
      <c r="I74" s="285">
        <f t="shared" si="4"/>
        <v>1</v>
      </c>
    </row>
    <row r="75" spans="1:9" s="258" customFormat="1" ht="72" customHeight="1">
      <c r="A75" s="50">
        <v>67</v>
      </c>
      <c r="B75" s="288" t="s">
        <v>196</v>
      </c>
      <c r="C75" s="270">
        <v>807</v>
      </c>
      <c r="D75" s="292" t="s">
        <v>123</v>
      </c>
      <c r="E75" s="292" t="s">
        <v>170</v>
      </c>
      <c r="F75" s="292"/>
      <c r="G75" s="279">
        <f>G76</f>
        <v>1.6</v>
      </c>
      <c r="H75" s="279">
        <f>H76</f>
        <v>1.6</v>
      </c>
      <c r="I75" s="285">
        <f t="shared" si="4"/>
        <v>1</v>
      </c>
    </row>
    <row r="76" spans="1:9" s="258" customFormat="1" ht="72" customHeight="1">
      <c r="A76" s="50">
        <v>68</v>
      </c>
      <c r="B76" s="288" t="s">
        <v>185</v>
      </c>
      <c r="C76" s="270">
        <v>807</v>
      </c>
      <c r="D76" s="292" t="s">
        <v>123</v>
      </c>
      <c r="E76" s="292" t="s">
        <v>171</v>
      </c>
      <c r="F76" s="292"/>
      <c r="G76" s="279">
        <f>G77</f>
        <v>1.6</v>
      </c>
      <c r="H76" s="279">
        <f>H77</f>
        <v>1.6</v>
      </c>
      <c r="I76" s="285">
        <f t="shared" si="4"/>
        <v>1</v>
      </c>
    </row>
    <row r="77" spans="1:9" s="258" customFormat="1" ht="66.75" customHeight="1">
      <c r="A77" s="50">
        <v>69</v>
      </c>
      <c r="B77" s="284" t="s">
        <v>133</v>
      </c>
      <c r="C77" s="270">
        <v>807</v>
      </c>
      <c r="D77" s="292" t="s">
        <v>123</v>
      </c>
      <c r="E77" s="292" t="s">
        <v>171</v>
      </c>
      <c r="F77" s="295" t="s">
        <v>49</v>
      </c>
      <c r="G77" s="279">
        <f>G78</f>
        <v>1.6</v>
      </c>
      <c r="H77" s="279">
        <f>H78</f>
        <v>1.6</v>
      </c>
      <c r="I77" s="285">
        <f t="shared" si="4"/>
        <v>1</v>
      </c>
    </row>
    <row r="78" spans="1:9" s="258" customFormat="1" ht="66.75" customHeight="1">
      <c r="A78" s="50">
        <v>70</v>
      </c>
      <c r="B78" s="284" t="s">
        <v>132</v>
      </c>
      <c r="C78" s="270">
        <v>807</v>
      </c>
      <c r="D78" s="292" t="s">
        <v>123</v>
      </c>
      <c r="E78" s="292" t="s">
        <v>171</v>
      </c>
      <c r="F78" s="296" t="s">
        <v>42</v>
      </c>
      <c r="G78" s="279">
        <v>1.6</v>
      </c>
      <c r="H78" s="279">
        <v>1.6</v>
      </c>
      <c r="I78" s="285">
        <f t="shared" si="4"/>
        <v>1</v>
      </c>
    </row>
    <row r="79" spans="1:9" s="258" customFormat="1" ht="19.5" customHeight="1">
      <c r="A79" s="50">
        <v>71</v>
      </c>
      <c r="B79" s="297" t="s">
        <v>63</v>
      </c>
      <c r="C79" s="266">
        <v>807</v>
      </c>
      <c r="D79" s="290" t="s">
        <v>124</v>
      </c>
      <c r="E79" s="290"/>
      <c r="F79" s="290"/>
      <c r="G79" s="276">
        <f>G80</f>
        <v>120.708</v>
      </c>
      <c r="H79" s="276">
        <f>H80</f>
        <v>120.708</v>
      </c>
      <c r="I79" s="285">
        <f t="shared" si="4"/>
        <v>1</v>
      </c>
    </row>
    <row r="80" spans="1:9" s="258" customFormat="1" ht="36" customHeight="1">
      <c r="A80" s="50">
        <v>72</v>
      </c>
      <c r="B80" s="284" t="s">
        <v>64</v>
      </c>
      <c r="C80" s="270">
        <v>807</v>
      </c>
      <c r="D80" s="278" t="s">
        <v>125</v>
      </c>
      <c r="E80" s="290"/>
      <c r="F80" s="290"/>
      <c r="G80" s="279">
        <f>G82</f>
        <v>120.708</v>
      </c>
      <c r="H80" s="279">
        <f>H82</f>
        <v>120.708</v>
      </c>
      <c r="I80" s="285">
        <f t="shared" si="4"/>
        <v>1</v>
      </c>
    </row>
    <row r="81" spans="1:9" s="258" customFormat="1" ht="44.25" customHeight="1">
      <c r="A81" s="50">
        <v>73</v>
      </c>
      <c r="B81" s="284" t="s">
        <v>195</v>
      </c>
      <c r="C81" s="270">
        <v>807</v>
      </c>
      <c r="D81" s="278" t="s">
        <v>125</v>
      </c>
      <c r="E81" s="278" t="s">
        <v>164</v>
      </c>
      <c r="F81" s="290"/>
      <c r="G81" s="298">
        <f>G82</f>
        <v>120.708</v>
      </c>
      <c r="H81" s="298">
        <f>H82</f>
        <v>120.708</v>
      </c>
      <c r="I81" s="285">
        <f t="shared" si="4"/>
        <v>1</v>
      </c>
    </row>
    <row r="82" spans="1:9" s="258" customFormat="1" ht="60" customHeight="1">
      <c r="A82" s="50">
        <v>74</v>
      </c>
      <c r="B82" s="288" t="s">
        <v>0</v>
      </c>
      <c r="C82" s="270">
        <v>807</v>
      </c>
      <c r="D82" s="278" t="s">
        <v>125</v>
      </c>
      <c r="E82" s="278" t="s">
        <v>170</v>
      </c>
      <c r="F82" s="290"/>
      <c r="G82" s="279">
        <f>G83</f>
        <v>120.708</v>
      </c>
      <c r="H82" s="279">
        <f>H83</f>
        <v>120.708</v>
      </c>
      <c r="I82" s="285">
        <f t="shared" si="4"/>
        <v>1</v>
      </c>
    </row>
    <row r="83" spans="1:9" s="258" customFormat="1" ht="78" customHeight="1">
      <c r="A83" s="50">
        <v>75</v>
      </c>
      <c r="B83" s="284" t="s">
        <v>65</v>
      </c>
      <c r="C83" s="270">
        <v>807</v>
      </c>
      <c r="D83" s="278" t="s">
        <v>125</v>
      </c>
      <c r="E83" s="278" t="s">
        <v>172</v>
      </c>
      <c r="F83" s="290"/>
      <c r="G83" s="279">
        <f>G84+G86</f>
        <v>120.708</v>
      </c>
      <c r="H83" s="279">
        <f>H84+H86</f>
        <v>120.708</v>
      </c>
      <c r="I83" s="285">
        <f t="shared" si="4"/>
        <v>1</v>
      </c>
    </row>
    <row r="84" spans="1:9" s="258" customFormat="1" ht="105" customHeight="1">
      <c r="A84" s="50">
        <v>76</v>
      </c>
      <c r="B84" s="284" t="s">
        <v>54</v>
      </c>
      <c r="C84" s="270">
        <v>807</v>
      </c>
      <c r="D84" s="278" t="s">
        <v>125</v>
      </c>
      <c r="E84" s="278" t="s">
        <v>172</v>
      </c>
      <c r="F84" s="278" t="s">
        <v>48</v>
      </c>
      <c r="G84" s="279">
        <f>G85</f>
        <v>59.99978</v>
      </c>
      <c r="H84" s="279">
        <f>H85</f>
        <v>59.99978</v>
      </c>
      <c r="I84" s="285">
        <f t="shared" si="4"/>
        <v>1</v>
      </c>
    </row>
    <row r="85" spans="1:9" s="258" customFormat="1" ht="57.75" customHeight="1">
      <c r="A85" s="50">
        <v>77</v>
      </c>
      <c r="B85" s="284" t="s">
        <v>53</v>
      </c>
      <c r="C85" s="270">
        <v>807</v>
      </c>
      <c r="D85" s="278" t="s">
        <v>125</v>
      </c>
      <c r="E85" s="278" t="s">
        <v>172</v>
      </c>
      <c r="F85" s="278" t="s">
        <v>45</v>
      </c>
      <c r="G85" s="279">
        <v>59.99978</v>
      </c>
      <c r="H85" s="279">
        <v>59.99978</v>
      </c>
      <c r="I85" s="285">
        <f t="shared" si="4"/>
        <v>1</v>
      </c>
    </row>
    <row r="86" spans="1:9" s="258" customFormat="1" ht="58.5" customHeight="1">
      <c r="A86" s="50">
        <v>78</v>
      </c>
      <c r="B86" s="283" t="s">
        <v>131</v>
      </c>
      <c r="C86" s="270">
        <v>807</v>
      </c>
      <c r="D86" s="278" t="s">
        <v>125</v>
      </c>
      <c r="E86" s="278" t="s">
        <v>172</v>
      </c>
      <c r="F86" s="278" t="s">
        <v>49</v>
      </c>
      <c r="G86" s="279">
        <f>G87</f>
        <v>60.70822</v>
      </c>
      <c r="H86" s="279">
        <f>H87</f>
        <v>60.70822</v>
      </c>
      <c r="I86" s="285">
        <f t="shared" si="4"/>
        <v>1</v>
      </c>
    </row>
    <row r="87" spans="1:9" s="258" customFormat="1" ht="51.75" customHeight="1">
      <c r="A87" s="50">
        <v>79</v>
      </c>
      <c r="B87" s="283" t="s">
        <v>132</v>
      </c>
      <c r="C87" s="270">
        <v>807</v>
      </c>
      <c r="D87" s="278" t="s">
        <v>125</v>
      </c>
      <c r="E87" s="278" t="s">
        <v>172</v>
      </c>
      <c r="F87" s="278" t="s">
        <v>42</v>
      </c>
      <c r="G87" s="279">
        <v>60.70822</v>
      </c>
      <c r="H87" s="279">
        <v>60.70822</v>
      </c>
      <c r="I87" s="285">
        <f t="shared" si="4"/>
        <v>1</v>
      </c>
    </row>
    <row r="88" spans="1:9" s="258" customFormat="1" ht="45.75" customHeight="1">
      <c r="A88" s="50">
        <v>80</v>
      </c>
      <c r="B88" s="297" t="s">
        <v>39</v>
      </c>
      <c r="C88" s="266">
        <v>807</v>
      </c>
      <c r="D88" s="290" t="s">
        <v>113</v>
      </c>
      <c r="E88" s="278"/>
      <c r="F88" s="278"/>
      <c r="G88" s="276">
        <f>G89</f>
        <v>35.26749</v>
      </c>
      <c r="H88" s="276">
        <f>H89</f>
        <v>35.26749</v>
      </c>
      <c r="I88" s="285">
        <f t="shared" si="4"/>
        <v>1</v>
      </c>
    </row>
    <row r="89" spans="1:9" s="258" customFormat="1" ht="39.75" customHeight="1">
      <c r="A89" s="50">
        <v>81</v>
      </c>
      <c r="B89" s="284" t="s">
        <v>407</v>
      </c>
      <c r="C89" s="270">
        <v>807</v>
      </c>
      <c r="D89" s="278" t="s">
        <v>114</v>
      </c>
      <c r="E89" s="278"/>
      <c r="F89" s="278"/>
      <c r="G89" s="279">
        <f>G90</f>
        <v>35.26749</v>
      </c>
      <c r="H89" s="279">
        <f>H90</f>
        <v>35.26749</v>
      </c>
      <c r="I89" s="285">
        <f t="shared" si="4"/>
        <v>1</v>
      </c>
    </row>
    <row r="90" spans="1:9" s="258" customFormat="1" ht="35.25" customHeight="1">
      <c r="A90" s="50">
        <v>82</v>
      </c>
      <c r="B90" s="284" t="s">
        <v>47</v>
      </c>
      <c r="C90" s="270">
        <v>807</v>
      </c>
      <c r="D90" s="278" t="s">
        <v>114</v>
      </c>
      <c r="E90" s="278" t="s">
        <v>164</v>
      </c>
      <c r="F90" s="278"/>
      <c r="G90" s="279">
        <f>G91</f>
        <v>35.26749</v>
      </c>
      <c r="H90" s="279">
        <f>H91</f>
        <v>35.26749</v>
      </c>
      <c r="I90" s="285">
        <f t="shared" si="4"/>
        <v>1</v>
      </c>
    </row>
    <row r="91" spans="1:9" s="258" customFormat="1" ht="39" customHeight="1">
      <c r="A91" s="50">
        <v>83</v>
      </c>
      <c r="B91" s="284" t="s">
        <v>186</v>
      </c>
      <c r="C91" s="270">
        <v>807</v>
      </c>
      <c r="D91" s="278" t="s">
        <v>114</v>
      </c>
      <c r="E91" s="278" t="s">
        <v>169</v>
      </c>
      <c r="F91" s="278"/>
      <c r="G91" s="279">
        <f>G92+G95+G98</f>
        <v>35.26749</v>
      </c>
      <c r="H91" s="279">
        <f>H92+H95+H98</f>
        <v>35.26749</v>
      </c>
      <c r="I91" s="285">
        <f t="shared" si="4"/>
        <v>1</v>
      </c>
    </row>
    <row r="92" spans="1:9" s="301" customFormat="1" ht="66" customHeight="1">
      <c r="A92" s="50">
        <v>84</v>
      </c>
      <c r="B92" s="299" t="s">
        <v>428</v>
      </c>
      <c r="C92" s="300">
        <v>807</v>
      </c>
      <c r="D92" s="278" t="s">
        <v>114</v>
      </c>
      <c r="E92" s="287" t="s">
        <v>182</v>
      </c>
      <c r="F92" s="287"/>
      <c r="G92" s="279">
        <f>G93</f>
        <v>15.07149</v>
      </c>
      <c r="H92" s="279">
        <f>H93</f>
        <v>15.07149</v>
      </c>
      <c r="I92" s="285">
        <f t="shared" si="4"/>
        <v>1</v>
      </c>
    </row>
    <row r="93" spans="1:9" s="301" customFormat="1" ht="42.75" customHeight="1">
      <c r="A93" s="50">
        <v>85</v>
      </c>
      <c r="B93" s="286" t="s">
        <v>133</v>
      </c>
      <c r="C93" s="300">
        <v>807</v>
      </c>
      <c r="D93" s="278" t="s">
        <v>114</v>
      </c>
      <c r="E93" s="287" t="s">
        <v>182</v>
      </c>
      <c r="F93" s="287" t="s">
        <v>49</v>
      </c>
      <c r="G93" s="279">
        <f>G94</f>
        <v>15.07149</v>
      </c>
      <c r="H93" s="279">
        <f>H94</f>
        <v>15.07149</v>
      </c>
      <c r="I93" s="285">
        <f t="shared" si="4"/>
        <v>1</v>
      </c>
    </row>
    <row r="94" spans="1:9" s="301" customFormat="1" ht="39" customHeight="1">
      <c r="A94" s="50">
        <v>86</v>
      </c>
      <c r="B94" s="286" t="s">
        <v>1</v>
      </c>
      <c r="C94" s="300">
        <v>807</v>
      </c>
      <c r="D94" s="278" t="s">
        <v>114</v>
      </c>
      <c r="E94" s="287" t="s">
        <v>182</v>
      </c>
      <c r="F94" s="287" t="s">
        <v>42</v>
      </c>
      <c r="G94" s="279">
        <v>15.07149</v>
      </c>
      <c r="H94" s="279">
        <v>15.07149</v>
      </c>
      <c r="I94" s="285">
        <f t="shared" si="4"/>
        <v>1</v>
      </c>
    </row>
    <row r="95" spans="1:9" s="301" customFormat="1" ht="60" customHeight="1">
      <c r="A95" s="50">
        <v>87</v>
      </c>
      <c r="B95" s="299" t="s">
        <v>273</v>
      </c>
      <c r="C95" s="300">
        <v>807</v>
      </c>
      <c r="D95" s="278" t="s">
        <v>114</v>
      </c>
      <c r="E95" s="287" t="s">
        <v>274</v>
      </c>
      <c r="F95" s="287"/>
      <c r="G95" s="279">
        <f>G96</f>
        <v>12.808</v>
      </c>
      <c r="H95" s="279">
        <f>H96</f>
        <v>12.808</v>
      </c>
      <c r="I95" s="285">
        <f t="shared" si="4"/>
        <v>1</v>
      </c>
    </row>
    <row r="96" spans="1:9" s="301" customFormat="1" ht="30.75" customHeight="1">
      <c r="A96" s="50">
        <v>88</v>
      </c>
      <c r="B96" s="286" t="s">
        <v>133</v>
      </c>
      <c r="C96" s="300">
        <v>807</v>
      </c>
      <c r="D96" s="278" t="s">
        <v>114</v>
      </c>
      <c r="E96" s="287" t="s">
        <v>274</v>
      </c>
      <c r="F96" s="287" t="s">
        <v>49</v>
      </c>
      <c r="G96" s="279">
        <f>G97</f>
        <v>12.808</v>
      </c>
      <c r="H96" s="279">
        <f>H97</f>
        <v>12.808</v>
      </c>
      <c r="I96" s="285">
        <f t="shared" si="4"/>
        <v>1</v>
      </c>
    </row>
    <row r="97" spans="1:9" s="301" customFormat="1" ht="46.5" customHeight="1">
      <c r="A97" s="50">
        <v>89</v>
      </c>
      <c r="B97" s="286" t="s">
        <v>1</v>
      </c>
      <c r="C97" s="300">
        <v>807</v>
      </c>
      <c r="D97" s="278" t="s">
        <v>114</v>
      </c>
      <c r="E97" s="287" t="s">
        <v>274</v>
      </c>
      <c r="F97" s="287" t="s">
        <v>42</v>
      </c>
      <c r="G97" s="279">
        <v>12.808</v>
      </c>
      <c r="H97" s="279">
        <v>12.808</v>
      </c>
      <c r="I97" s="285">
        <f t="shared" si="4"/>
        <v>1</v>
      </c>
    </row>
    <row r="98" spans="1:9" s="258" customFormat="1" ht="39.75" customHeight="1">
      <c r="A98" s="50">
        <v>90</v>
      </c>
      <c r="B98" s="284" t="s">
        <v>186</v>
      </c>
      <c r="C98" s="270">
        <v>807</v>
      </c>
      <c r="D98" s="278" t="s">
        <v>114</v>
      </c>
      <c r="E98" s="278" t="s">
        <v>169</v>
      </c>
      <c r="F98" s="278"/>
      <c r="G98" s="279">
        <f>G99</f>
        <v>7.388</v>
      </c>
      <c r="H98" s="279">
        <f>H99</f>
        <v>7.388</v>
      </c>
      <c r="I98" s="285">
        <f t="shared" si="4"/>
        <v>1</v>
      </c>
    </row>
    <row r="99" spans="1:9" s="301" customFormat="1" ht="54.75" customHeight="1">
      <c r="A99" s="50">
        <v>91</v>
      </c>
      <c r="B99" s="299" t="s">
        <v>275</v>
      </c>
      <c r="C99" s="300">
        <v>807</v>
      </c>
      <c r="D99" s="278" t="s">
        <v>114</v>
      </c>
      <c r="E99" s="287" t="s">
        <v>276</v>
      </c>
      <c r="F99" s="287"/>
      <c r="G99" s="279">
        <f>G100</f>
        <v>7.388</v>
      </c>
      <c r="H99" s="279">
        <f>H100</f>
        <v>7.388</v>
      </c>
      <c r="I99" s="285">
        <f t="shared" si="4"/>
        <v>1</v>
      </c>
    </row>
    <row r="100" spans="1:9" s="301" customFormat="1" ht="45" customHeight="1">
      <c r="A100" s="50">
        <v>92</v>
      </c>
      <c r="B100" s="286" t="s">
        <v>133</v>
      </c>
      <c r="C100" s="300">
        <v>807</v>
      </c>
      <c r="D100" s="278" t="s">
        <v>114</v>
      </c>
      <c r="E100" s="287" t="s">
        <v>276</v>
      </c>
      <c r="F100" s="287" t="s">
        <v>49</v>
      </c>
      <c r="G100" s="279">
        <f>G101</f>
        <v>7.388</v>
      </c>
      <c r="H100" s="279">
        <f>H101</f>
        <v>7.388</v>
      </c>
      <c r="I100" s="285">
        <f t="shared" si="4"/>
        <v>1</v>
      </c>
    </row>
    <row r="101" spans="1:9" s="301" customFormat="1" ht="48.75" customHeight="1">
      <c r="A101" s="50">
        <v>93</v>
      </c>
      <c r="B101" s="286" t="s">
        <v>1</v>
      </c>
      <c r="C101" s="300">
        <v>807</v>
      </c>
      <c r="D101" s="278" t="s">
        <v>114</v>
      </c>
      <c r="E101" s="287" t="s">
        <v>276</v>
      </c>
      <c r="F101" s="287" t="s">
        <v>42</v>
      </c>
      <c r="G101" s="279">
        <v>7.388</v>
      </c>
      <c r="H101" s="279">
        <v>7.388</v>
      </c>
      <c r="I101" s="285">
        <f t="shared" si="4"/>
        <v>1</v>
      </c>
    </row>
    <row r="102" spans="1:9" s="258" customFormat="1" ht="34.5" customHeight="1">
      <c r="A102" s="50">
        <v>94</v>
      </c>
      <c r="B102" s="297" t="s">
        <v>2</v>
      </c>
      <c r="C102" s="266">
        <v>807</v>
      </c>
      <c r="D102" s="290" t="s">
        <v>115</v>
      </c>
      <c r="E102" s="278"/>
      <c r="F102" s="278"/>
      <c r="G102" s="276">
        <f>G103</f>
        <v>563.71725</v>
      </c>
      <c r="H102" s="276">
        <f>H103</f>
        <v>502.25584000000003</v>
      </c>
      <c r="I102" s="285">
        <f t="shared" si="4"/>
        <v>0.8909712094139394</v>
      </c>
    </row>
    <row r="103" spans="1:9" s="258" customFormat="1" ht="29.25" customHeight="1">
      <c r="A103" s="50">
        <v>95</v>
      </c>
      <c r="B103" s="302" t="s">
        <v>62</v>
      </c>
      <c r="C103" s="270">
        <v>807</v>
      </c>
      <c r="D103" s="278" t="s">
        <v>116</v>
      </c>
      <c r="E103" s="290"/>
      <c r="F103" s="290"/>
      <c r="G103" s="276">
        <f>G104</f>
        <v>563.71725</v>
      </c>
      <c r="H103" s="276">
        <f>H104</f>
        <v>502.25584000000003</v>
      </c>
      <c r="I103" s="285">
        <f t="shared" si="4"/>
        <v>0.8909712094139394</v>
      </c>
    </row>
    <row r="104" spans="1:9" s="258" customFormat="1" ht="45">
      <c r="A104" s="50">
        <v>96</v>
      </c>
      <c r="B104" s="284" t="s">
        <v>136</v>
      </c>
      <c r="C104" s="270">
        <v>807</v>
      </c>
      <c r="D104" s="278" t="s">
        <v>116</v>
      </c>
      <c r="E104" s="278" t="s">
        <v>174</v>
      </c>
      <c r="F104" s="278"/>
      <c r="G104" s="279">
        <f>G105</f>
        <v>563.71725</v>
      </c>
      <c r="H104" s="279">
        <f>H105</f>
        <v>502.25584000000003</v>
      </c>
      <c r="I104" s="285">
        <f t="shared" si="4"/>
        <v>0.8909712094139394</v>
      </c>
    </row>
    <row r="105" spans="1:9" s="258" customFormat="1" ht="52.5" customHeight="1">
      <c r="A105" s="50">
        <v>97</v>
      </c>
      <c r="B105" s="283" t="s">
        <v>135</v>
      </c>
      <c r="C105" s="270">
        <v>807</v>
      </c>
      <c r="D105" s="278" t="s">
        <v>116</v>
      </c>
      <c r="E105" s="278" t="s">
        <v>173</v>
      </c>
      <c r="F105" s="278"/>
      <c r="G105" s="279">
        <f>G106+G109+G112+G115+G118</f>
        <v>563.71725</v>
      </c>
      <c r="H105" s="279">
        <f>H106+H109+H112+H115+H118</f>
        <v>502.25584000000003</v>
      </c>
      <c r="I105" s="285">
        <f t="shared" si="4"/>
        <v>0.8909712094139394</v>
      </c>
    </row>
    <row r="106" spans="1:9" s="258" customFormat="1" ht="167.25" customHeight="1">
      <c r="A106" s="50">
        <v>98</v>
      </c>
      <c r="B106" s="283" t="s">
        <v>10</v>
      </c>
      <c r="C106" s="270">
        <v>807</v>
      </c>
      <c r="D106" s="278" t="s">
        <v>116</v>
      </c>
      <c r="E106" s="278" t="s">
        <v>175</v>
      </c>
      <c r="F106" s="278"/>
      <c r="G106" s="279">
        <f>G107</f>
        <v>152.67151</v>
      </c>
      <c r="H106" s="279">
        <f>H107</f>
        <v>91.2101</v>
      </c>
      <c r="I106" s="285">
        <f t="shared" si="4"/>
        <v>0.597427116558944</v>
      </c>
    </row>
    <row r="107" spans="1:9" s="258" customFormat="1" ht="49.5" customHeight="1">
      <c r="A107" s="50">
        <v>99</v>
      </c>
      <c r="B107" s="286" t="s">
        <v>133</v>
      </c>
      <c r="C107" s="300">
        <v>807</v>
      </c>
      <c r="D107" s="278" t="s">
        <v>116</v>
      </c>
      <c r="E107" s="278" t="s">
        <v>175</v>
      </c>
      <c r="F107" s="287" t="s">
        <v>49</v>
      </c>
      <c r="G107" s="279">
        <f>G108</f>
        <v>152.67151</v>
      </c>
      <c r="H107" s="279">
        <f>H108</f>
        <v>91.2101</v>
      </c>
      <c r="I107" s="285">
        <f t="shared" si="4"/>
        <v>0.597427116558944</v>
      </c>
    </row>
    <row r="108" spans="1:9" s="258" customFormat="1" ht="52.5" customHeight="1">
      <c r="A108" s="50">
        <v>100</v>
      </c>
      <c r="B108" s="284" t="s">
        <v>132</v>
      </c>
      <c r="C108" s="270">
        <v>807</v>
      </c>
      <c r="D108" s="278" t="s">
        <v>116</v>
      </c>
      <c r="E108" s="278" t="s">
        <v>175</v>
      </c>
      <c r="F108" s="278" t="s">
        <v>42</v>
      </c>
      <c r="G108" s="279">
        <v>152.67151</v>
      </c>
      <c r="H108" s="279">
        <v>91.2101</v>
      </c>
      <c r="I108" s="285">
        <f t="shared" si="4"/>
        <v>0.597427116558944</v>
      </c>
    </row>
    <row r="109" spans="1:9" s="258" customFormat="1" ht="117" customHeight="1">
      <c r="A109" s="50">
        <v>101</v>
      </c>
      <c r="B109" s="283" t="s">
        <v>296</v>
      </c>
      <c r="C109" s="270">
        <v>807</v>
      </c>
      <c r="D109" s="278" t="s">
        <v>116</v>
      </c>
      <c r="E109" s="278" t="s">
        <v>294</v>
      </c>
      <c r="F109" s="278"/>
      <c r="G109" s="279">
        <f aca="true" t="shared" si="5" ref="G109:H113">G110</f>
        <v>34.3</v>
      </c>
      <c r="H109" s="279">
        <f t="shared" si="5"/>
        <v>34.3</v>
      </c>
      <c r="I109" s="285">
        <f t="shared" si="4"/>
        <v>1</v>
      </c>
    </row>
    <row r="110" spans="1:9" s="258" customFormat="1" ht="44.25" customHeight="1">
      <c r="A110" s="50">
        <v>102</v>
      </c>
      <c r="B110" s="286" t="s">
        <v>133</v>
      </c>
      <c r="C110" s="300">
        <v>807</v>
      </c>
      <c r="D110" s="278" t="s">
        <v>116</v>
      </c>
      <c r="E110" s="278" t="s">
        <v>294</v>
      </c>
      <c r="F110" s="287" t="s">
        <v>49</v>
      </c>
      <c r="G110" s="279">
        <f t="shared" si="5"/>
        <v>34.3</v>
      </c>
      <c r="H110" s="279">
        <f t="shared" si="5"/>
        <v>34.3</v>
      </c>
      <c r="I110" s="285">
        <f t="shared" si="4"/>
        <v>1</v>
      </c>
    </row>
    <row r="111" spans="1:9" s="258" customFormat="1" ht="52.5" customHeight="1">
      <c r="A111" s="50">
        <v>103</v>
      </c>
      <c r="B111" s="284" t="s">
        <v>132</v>
      </c>
      <c r="C111" s="270">
        <v>807</v>
      </c>
      <c r="D111" s="278" t="s">
        <v>116</v>
      </c>
      <c r="E111" s="278" t="s">
        <v>294</v>
      </c>
      <c r="F111" s="278" t="s">
        <v>42</v>
      </c>
      <c r="G111" s="279">
        <v>34.3</v>
      </c>
      <c r="H111" s="279">
        <v>34.3</v>
      </c>
      <c r="I111" s="285">
        <f t="shared" si="4"/>
        <v>1</v>
      </c>
    </row>
    <row r="112" spans="1:9" s="258" customFormat="1" ht="113.25" customHeight="1">
      <c r="A112" s="50">
        <v>104</v>
      </c>
      <c r="B112" s="283" t="s">
        <v>297</v>
      </c>
      <c r="C112" s="270">
        <v>807</v>
      </c>
      <c r="D112" s="278" t="s">
        <v>116</v>
      </c>
      <c r="E112" s="278" t="s">
        <v>295</v>
      </c>
      <c r="F112" s="278"/>
      <c r="G112" s="279">
        <f t="shared" si="5"/>
        <v>6.86</v>
      </c>
      <c r="H112" s="279">
        <f t="shared" si="5"/>
        <v>6.86</v>
      </c>
      <c r="I112" s="285">
        <f t="shared" si="4"/>
        <v>1</v>
      </c>
    </row>
    <row r="113" spans="1:9" s="258" customFormat="1" ht="182.25" customHeight="1">
      <c r="A113" s="50">
        <v>105</v>
      </c>
      <c r="B113" s="286" t="s">
        <v>133</v>
      </c>
      <c r="C113" s="300">
        <v>807</v>
      </c>
      <c r="D113" s="278" t="s">
        <v>116</v>
      </c>
      <c r="E113" s="278" t="s">
        <v>295</v>
      </c>
      <c r="F113" s="287" t="s">
        <v>49</v>
      </c>
      <c r="G113" s="279">
        <f t="shared" si="5"/>
        <v>6.86</v>
      </c>
      <c r="H113" s="279">
        <f t="shared" si="5"/>
        <v>6.86</v>
      </c>
      <c r="I113" s="285">
        <f t="shared" si="4"/>
        <v>1</v>
      </c>
    </row>
    <row r="114" spans="1:9" s="258" customFormat="1" ht="42.75" customHeight="1">
      <c r="A114" s="50">
        <v>106</v>
      </c>
      <c r="B114" s="284" t="s">
        <v>132</v>
      </c>
      <c r="C114" s="270">
        <v>807</v>
      </c>
      <c r="D114" s="278" t="s">
        <v>116</v>
      </c>
      <c r="E114" s="278" t="s">
        <v>295</v>
      </c>
      <c r="F114" s="278" t="s">
        <v>42</v>
      </c>
      <c r="G114" s="279">
        <v>6.86</v>
      </c>
      <c r="H114" s="279">
        <v>6.86</v>
      </c>
      <c r="I114" s="285">
        <f t="shared" si="4"/>
        <v>1</v>
      </c>
    </row>
    <row r="115" spans="1:9" s="258" customFormat="1" ht="97.5" customHeight="1">
      <c r="A115" s="50">
        <v>107</v>
      </c>
      <c r="B115" s="283" t="s">
        <v>279</v>
      </c>
      <c r="C115" s="270">
        <v>807</v>
      </c>
      <c r="D115" s="278" t="s">
        <v>116</v>
      </c>
      <c r="E115" s="278" t="s">
        <v>281</v>
      </c>
      <c r="F115" s="278"/>
      <c r="G115" s="279">
        <f>G116</f>
        <v>366.22274</v>
      </c>
      <c r="H115" s="279">
        <f>H116</f>
        <v>366.22274</v>
      </c>
      <c r="I115" s="285">
        <f t="shared" si="4"/>
        <v>1</v>
      </c>
    </row>
    <row r="116" spans="1:9" s="258" customFormat="1" ht="45" customHeight="1">
      <c r="A116" s="50">
        <v>108</v>
      </c>
      <c r="B116" s="286" t="s">
        <v>133</v>
      </c>
      <c r="C116" s="300">
        <v>807</v>
      </c>
      <c r="D116" s="278" t="s">
        <v>116</v>
      </c>
      <c r="E116" s="278" t="s">
        <v>281</v>
      </c>
      <c r="F116" s="287" t="s">
        <v>49</v>
      </c>
      <c r="G116" s="279">
        <f>G117</f>
        <v>366.22274</v>
      </c>
      <c r="H116" s="279">
        <f>H117</f>
        <v>366.22274</v>
      </c>
      <c r="I116" s="285">
        <f t="shared" si="4"/>
        <v>1</v>
      </c>
    </row>
    <row r="117" spans="1:9" s="258" customFormat="1" ht="68.25" customHeight="1">
      <c r="A117" s="50">
        <v>109</v>
      </c>
      <c r="B117" s="284" t="s">
        <v>132</v>
      </c>
      <c r="C117" s="270">
        <v>807</v>
      </c>
      <c r="D117" s="278" t="s">
        <v>116</v>
      </c>
      <c r="E117" s="278" t="s">
        <v>281</v>
      </c>
      <c r="F117" s="278" t="s">
        <v>42</v>
      </c>
      <c r="G117" s="279">
        <v>366.22274</v>
      </c>
      <c r="H117" s="279">
        <v>366.22274</v>
      </c>
      <c r="I117" s="285">
        <f t="shared" si="4"/>
        <v>1</v>
      </c>
    </row>
    <row r="118" spans="1:9" s="258" customFormat="1" ht="150" customHeight="1">
      <c r="A118" s="50">
        <v>110</v>
      </c>
      <c r="B118" s="283" t="s">
        <v>280</v>
      </c>
      <c r="C118" s="270">
        <v>807</v>
      </c>
      <c r="D118" s="278" t="s">
        <v>116</v>
      </c>
      <c r="E118" s="278" t="s">
        <v>282</v>
      </c>
      <c r="F118" s="278"/>
      <c r="G118" s="279">
        <f>G119</f>
        <v>3.663</v>
      </c>
      <c r="H118" s="279">
        <f>H119</f>
        <v>3.663</v>
      </c>
      <c r="I118" s="285">
        <f t="shared" si="4"/>
        <v>1</v>
      </c>
    </row>
    <row r="119" spans="1:9" s="258" customFormat="1" ht="62.25" customHeight="1">
      <c r="A119" s="50">
        <v>111</v>
      </c>
      <c r="B119" s="286" t="s">
        <v>133</v>
      </c>
      <c r="C119" s="300">
        <v>807</v>
      </c>
      <c r="D119" s="278" t="s">
        <v>116</v>
      </c>
      <c r="E119" s="278" t="s">
        <v>282</v>
      </c>
      <c r="F119" s="287" t="s">
        <v>49</v>
      </c>
      <c r="G119" s="279">
        <f>G120</f>
        <v>3.663</v>
      </c>
      <c r="H119" s="279">
        <f>H120</f>
        <v>3.663</v>
      </c>
      <c r="I119" s="285">
        <f t="shared" si="4"/>
        <v>1</v>
      </c>
    </row>
    <row r="120" spans="1:9" s="258" customFormat="1" ht="70.5" customHeight="1">
      <c r="A120" s="50">
        <v>112</v>
      </c>
      <c r="B120" s="284" t="s">
        <v>132</v>
      </c>
      <c r="C120" s="270">
        <v>807</v>
      </c>
      <c r="D120" s="278" t="s">
        <v>116</v>
      </c>
      <c r="E120" s="278" t="s">
        <v>282</v>
      </c>
      <c r="F120" s="278" t="s">
        <v>42</v>
      </c>
      <c r="G120" s="279">
        <v>3.663</v>
      </c>
      <c r="H120" s="279">
        <v>3.663</v>
      </c>
      <c r="I120" s="285">
        <f t="shared" si="4"/>
        <v>1</v>
      </c>
    </row>
    <row r="121" spans="1:9" s="258" customFormat="1" ht="51.75" customHeight="1">
      <c r="A121" s="50">
        <v>113</v>
      </c>
      <c r="B121" s="297" t="s">
        <v>38</v>
      </c>
      <c r="C121" s="270">
        <v>807</v>
      </c>
      <c r="D121" s="290" t="s">
        <v>117</v>
      </c>
      <c r="E121" s="290"/>
      <c r="F121" s="290"/>
      <c r="G121" s="276">
        <f>G122+G146</f>
        <v>1149.9041</v>
      </c>
      <c r="H121" s="276">
        <f>H122+H146</f>
        <v>1144.90596</v>
      </c>
      <c r="I121" s="285">
        <f t="shared" si="4"/>
        <v>0.9956534288381093</v>
      </c>
    </row>
    <row r="122" spans="1:9" s="269" customFormat="1" ht="33" customHeight="1">
      <c r="A122" s="50">
        <v>114</v>
      </c>
      <c r="B122" s="297" t="s">
        <v>40</v>
      </c>
      <c r="C122" s="266">
        <v>807</v>
      </c>
      <c r="D122" s="290" t="s">
        <v>118</v>
      </c>
      <c r="E122" s="290"/>
      <c r="F122" s="290"/>
      <c r="G122" s="276">
        <f>G123</f>
        <v>1112.29178</v>
      </c>
      <c r="H122" s="276">
        <f>H123</f>
        <v>1107.29364</v>
      </c>
      <c r="I122" s="285">
        <f t="shared" si="4"/>
        <v>0.9955064488564324</v>
      </c>
    </row>
    <row r="123" spans="1:9" s="258" customFormat="1" ht="65.25" customHeight="1">
      <c r="A123" s="50">
        <v>115</v>
      </c>
      <c r="B123" s="284" t="s">
        <v>136</v>
      </c>
      <c r="C123" s="270">
        <v>807</v>
      </c>
      <c r="D123" s="278" t="s">
        <v>118</v>
      </c>
      <c r="E123" s="278" t="s">
        <v>174</v>
      </c>
      <c r="F123" s="278"/>
      <c r="G123" s="279">
        <f>G124</f>
        <v>1112.29178</v>
      </c>
      <c r="H123" s="279">
        <f>H124</f>
        <v>1107.29364</v>
      </c>
      <c r="I123" s="285">
        <f t="shared" si="4"/>
        <v>0.9955064488564324</v>
      </c>
    </row>
    <row r="124" spans="1:9" s="258" customFormat="1" ht="52.5" customHeight="1">
      <c r="A124" s="50">
        <v>116</v>
      </c>
      <c r="B124" s="371" t="s">
        <v>494</v>
      </c>
      <c r="C124" s="270">
        <v>807</v>
      </c>
      <c r="D124" s="278" t="s">
        <v>118</v>
      </c>
      <c r="E124" s="278" t="s">
        <v>176</v>
      </c>
      <c r="F124" s="278"/>
      <c r="G124" s="279">
        <f>G125+G128+G131+G142+G134+G137</f>
        <v>1112.29178</v>
      </c>
      <c r="H124" s="279">
        <f>H125+H128+H131+H142+H134+H137</f>
        <v>1107.29364</v>
      </c>
      <c r="I124" s="285">
        <f t="shared" si="4"/>
        <v>0.9955064488564324</v>
      </c>
    </row>
    <row r="125" spans="1:9" s="258" customFormat="1" ht="89.25" customHeight="1">
      <c r="A125" s="50">
        <v>117</v>
      </c>
      <c r="B125" s="372" t="s">
        <v>495</v>
      </c>
      <c r="C125" s="270">
        <v>807</v>
      </c>
      <c r="D125" s="278" t="s">
        <v>118</v>
      </c>
      <c r="E125" s="278" t="s">
        <v>177</v>
      </c>
      <c r="F125" s="278"/>
      <c r="G125" s="279">
        <f>G126</f>
        <v>486.2876</v>
      </c>
      <c r="H125" s="279">
        <f>H126</f>
        <v>486.2876</v>
      </c>
      <c r="I125" s="285">
        <f t="shared" si="4"/>
        <v>1</v>
      </c>
    </row>
    <row r="126" spans="1:9" s="258" customFormat="1" ht="50.25" customHeight="1">
      <c r="A126" s="50">
        <v>118</v>
      </c>
      <c r="B126" s="286" t="s">
        <v>133</v>
      </c>
      <c r="C126" s="270">
        <v>807</v>
      </c>
      <c r="D126" s="278" t="s">
        <v>118</v>
      </c>
      <c r="E126" s="278" t="s">
        <v>177</v>
      </c>
      <c r="F126" s="278" t="s">
        <v>49</v>
      </c>
      <c r="G126" s="279">
        <f>G127</f>
        <v>486.2876</v>
      </c>
      <c r="H126" s="279">
        <f>H127</f>
        <v>486.2876</v>
      </c>
      <c r="I126" s="285">
        <f aca="true" t="shared" si="6" ref="I126:I168">H126/G126</f>
        <v>1</v>
      </c>
    </row>
    <row r="127" spans="1:9" s="258" customFormat="1" ht="60.75" customHeight="1">
      <c r="A127" s="50">
        <v>119</v>
      </c>
      <c r="B127" s="284" t="s">
        <v>132</v>
      </c>
      <c r="C127" s="270">
        <v>807</v>
      </c>
      <c r="D127" s="278" t="s">
        <v>118</v>
      </c>
      <c r="E127" s="278" t="s">
        <v>177</v>
      </c>
      <c r="F127" s="278" t="s">
        <v>42</v>
      </c>
      <c r="G127" s="279">
        <v>486.2876</v>
      </c>
      <c r="H127" s="279">
        <v>486.2876</v>
      </c>
      <c r="I127" s="285">
        <f t="shared" si="6"/>
        <v>1</v>
      </c>
    </row>
    <row r="128" spans="1:9" s="258" customFormat="1" ht="115.5" customHeight="1">
      <c r="A128" s="50">
        <v>120</v>
      </c>
      <c r="B128" s="371" t="s">
        <v>496</v>
      </c>
      <c r="C128" s="270">
        <v>807</v>
      </c>
      <c r="D128" s="278" t="s">
        <v>118</v>
      </c>
      <c r="E128" s="278" t="s">
        <v>429</v>
      </c>
      <c r="F128" s="278"/>
      <c r="G128" s="279">
        <f>G130</f>
        <v>60.0964</v>
      </c>
      <c r="H128" s="279">
        <f>H130</f>
        <v>60.0964</v>
      </c>
      <c r="I128" s="285">
        <f t="shared" si="6"/>
        <v>1</v>
      </c>
    </row>
    <row r="129" spans="1:9" s="258" customFormat="1" ht="48.75" customHeight="1">
      <c r="A129" s="50">
        <v>121</v>
      </c>
      <c r="B129" s="286" t="s">
        <v>133</v>
      </c>
      <c r="C129" s="270">
        <v>807</v>
      </c>
      <c r="D129" s="278" t="s">
        <v>118</v>
      </c>
      <c r="E129" s="278" t="s">
        <v>430</v>
      </c>
      <c r="F129" s="278" t="s">
        <v>49</v>
      </c>
      <c r="G129" s="279">
        <f>G130</f>
        <v>60.0964</v>
      </c>
      <c r="H129" s="279">
        <f>H130</f>
        <v>60.0964</v>
      </c>
      <c r="I129" s="285">
        <f t="shared" si="6"/>
        <v>1</v>
      </c>
    </row>
    <row r="130" spans="1:9" s="258" customFormat="1" ht="42.75" customHeight="1">
      <c r="A130" s="50">
        <v>122</v>
      </c>
      <c r="B130" s="284" t="s">
        <v>132</v>
      </c>
      <c r="C130" s="270">
        <v>807</v>
      </c>
      <c r="D130" s="278" t="s">
        <v>118</v>
      </c>
      <c r="E130" s="278" t="s">
        <v>430</v>
      </c>
      <c r="F130" s="278" t="s">
        <v>42</v>
      </c>
      <c r="G130" s="279">
        <v>60.0964</v>
      </c>
      <c r="H130" s="279">
        <v>60.0964</v>
      </c>
      <c r="I130" s="285">
        <f t="shared" si="6"/>
        <v>1</v>
      </c>
    </row>
    <row r="131" spans="1:9" s="301" customFormat="1" ht="122.25" customHeight="1">
      <c r="A131" s="50">
        <v>123</v>
      </c>
      <c r="B131" s="373" t="s">
        <v>497</v>
      </c>
      <c r="C131" s="300">
        <v>807</v>
      </c>
      <c r="D131" s="278" t="s">
        <v>118</v>
      </c>
      <c r="E131" s="278" t="s">
        <v>178</v>
      </c>
      <c r="F131" s="287"/>
      <c r="G131" s="279">
        <f>G132</f>
        <v>45.737</v>
      </c>
      <c r="H131" s="279">
        <f>H132</f>
        <v>45.737</v>
      </c>
      <c r="I131" s="285">
        <f t="shared" si="6"/>
        <v>1</v>
      </c>
    </row>
    <row r="132" spans="1:9" s="301" customFormat="1" ht="51" customHeight="1">
      <c r="A132" s="50">
        <v>124</v>
      </c>
      <c r="B132" s="286" t="s">
        <v>133</v>
      </c>
      <c r="C132" s="300">
        <v>807</v>
      </c>
      <c r="D132" s="278" t="s">
        <v>118</v>
      </c>
      <c r="E132" s="278" t="s">
        <v>178</v>
      </c>
      <c r="F132" s="278" t="s">
        <v>49</v>
      </c>
      <c r="G132" s="279">
        <f>G133</f>
        <v>45.737</v>
      </c>
      <c r="H132" s="279">
        <f>H133</f>
        <v>45.737</v>
      </c>
      <c r="I132" s="285">
        <f t="shared" si="6"/>
        <v>1</v>
      </c>
    </row>
    <row r="133" spans="1:9" s="301" customFormat="1" ht="50.25" customHeight="1">
      <c r="A133" s="50">
        <v>125</v>
      </c>
      <c r="B133" s="284" t="s">
        <v>132</v>
      </c>
      <c r="C133" s="300">
        <v>807</v>
      </c>
      <c r="D133" s="278" t="s">
        <v>118</v>
      </c>
      <c r="E133" s="278" t="s">
        <v>178</v>
      </c>
      <c r="F133" s="278" t="s">
        <v>42</v>
      </c>
      <c r="G133" s="279">
        <v>45.737</v>
      </c>
      <c r="H133" s="279">
        <v>45.737</v>
      </c>
      <c r="I133" s="285">
        <f t="shared" si="6"/>
        <v>1</v>
      </c>
    </row>
    <row r="134" spans="1:9" s="301" customFormat="1" ht="138" customHeight="1">
      <c r="A134" s="50">
        <v>126</v>
      </c>
      <c r="B134" s="299" t="s">
        <v>498</v>
      </c>
      <c r="C134" s="300">
        <v>807</v>
      </c>
      <c r="D134" s="278" t="s">
        <v>118</v>
      </c>
      <c r="E134" s="278" t="s">
        <v>298</v>
      </c>
      <c r="F134" s="287"/>
      <c r="G134" s="279">
        <f aca="true" t="shared" si="7" ref="G134:H138">G135</f>
        <v>499.315</v>
      </c>
      <c r="H134" s="279">
        <f t="shared" si="7"/>
        <v>494.31686</v>
      </c>
      <c r="I134" s="285">
        <f t="shared" si="6"/>
        <v>0.9899900063086429</v>
      </c>
    </row>
    <row r="135" spans="1:9" s="301" customFormat="1" ht="47.25" customHeight="1">
      <c r="A135" s="50">
        <v>127</v>
      </c>
      <c r="B135" s="286" t="s">
        <v>133</v>
      </c>
      <c r="C135" s="300">
        <v>807</v>
      </c>
      <c r="D135" s="278" t="s">
        <v>118</v>
      </c>
      <c r="E135" s="278" t="s">
        <v>298</v>
      </c>
      <c r="F135" s="278" t="s">
        <v>49</v>
      </c>
      <c r="G135" s="279">
        <f t="shared" si="7"/>
        <v>499.315</v>
      </c>
      <c r="H135" s="279">
        <f t="shared" si="7"/>
        <v>494.31686</v>
      </c>
      <c r="I135" s="285">
        <f t="shared" si="6"/>
        <v>0.9899900063086429</v>
      </c>
    </row>
    <row r="136" spans="1:9" s="301" customFormat="1" ht="69" customHeight="1">
      <c r="A136" s="50">
        <v>128</v>
      </c>
      <c r="B136" s="284" t="s">
        <v>132</v>
      </c>
      <c r="C136" s="300">
        <v>807</v>
      </c>
      <c r="D136" s="278" t="s">
        <v>118</v>
      </c>
      <c r="E136" s="278" t="s">
        <v>298</v>
      </c>
      <c r="F136" s="278" t="s">
        <v>42</v>
      </c>
      <c r="G136" s="279">
        <v>499.315</v>
      </c>
      <c r="H136" s="279">
        <v>494.31686</v>
      </c>
      <c r="I136" s="285">
        <f t="shared" si="6"/>
        <v>0.9899900063086429</v>
      </c>
    </row>
    <row r="137" spans="1:9" s="301" customFormat="1" ht="147" customHeight="1">
      <c r="A137" s="50">
        <v>129</v>
      </c>
      <c r="B137" s="299" t="s">
        <v>499</v>
      </c>
      <c r="C137" s="300">
        <v>807</v>
      </c>
      <c r="D137" s="278" t="s">
        <v>118</v>
      </c>
      <c r="E137" s="278" t="s">
        <v>299</v>
      </c>
      <c r="F137" s="287"/>
      <c r="G137" s="279">
        <f t="shared" si="7"/>
        <v>0.49985</v>
      </c>
      <c r="H137" s="279">
        <f t="shared" si="7"/>
        <v>0.49985</v>
      </c>
      <c r="I137" s="285">
        <f t="shared" si="6"/>
        <v>1</v>
      </c>
    </row>
    <row r="138" spans="1:9" s="301" customFormat="1" ht="39.75" customHeight="1">
      <c r="A138" s="50">
        <v>130</v>
      </c>
      <c r="B138" s="286" t="s">
        <v>133</v>
      </c>
      <c r="C138" s="300">
        <v>807</v>
      </c>
      <c r="D138" s="278" t="s">
        <v>118</v>
      </c>
      <c r="E138" s="278" t="s">
        <v>299</v>
      </c>
      <c r="F138" s="278" t="s">
        <v>49</v>
      </c>
      <c r="G138" s="279">
        <f t="shared" si="7"/>
        <v>0.49985</v>
      </c>
      <c r="H138" s="279">
        <f t="shared" si="7"/>
        <v>0.49985</v>
      </c>
      <c r="I138" s="285">
        <f t="shared" si="6"/>
        <v>1</v>
      </c>
    </row>
    <row r="139" spans="1:9" s="301" customFormat="1" ht="69" customHeight="1">
      <c r="A139" s="50">
        <v>131</v>
      </c>
      <c r="B139" s="284" t="s">
        <v>132</v>
      </c>
      <c r="C139" s="300">
        <v>807</v>
      </c>
      <c r="D139" s="278" t="s">
        <v>118</v>
      </c>
      <c r="E139" s="278" t="s">
        <v>299</v>
      </c>
      <c r="F139" s="278" t="s">
        <v>42</v>
      </c>
      <c r="G139" s="279">
        <v>0.49985</v>
      </c>
      <c r="H139" s="279">
        <v>0.49985</v>
      </c>
      <c r="I139" s="285">
        <f t="shared" si="6"/>
        <v>1</v>
      </c>
    </row>
    <row r="140" spans="1:9" s="301" customFormat="1" ht="39" customHeight="1">
      <c r="A140" s="50">
        <v>132</v>
      </c>
      <c r="B140" s="304" t="s">
        <v>40</v>
      </c>
      <c r="C140" s="300">
        <v>807</v>
      </c>
      <c r="D140" s="278" t="s">
        <v>118</v>
      </c>
      <c r="E140" s="305"/>
      <c r="F140" s="278"/>
      <c r="G140" s="279">
        <f>G141</f>
        <v>20.35593</v>
      </c>
      <c r="H140" s="279">
        <f>H141</f>
        <v>20.35593</v>
      </c>
      <c r="I140" s="285">
        <f t="shared" si="6"/>
        <v>1</v>
      </c>
    </row>
    <row r="141" spans="1:9" s="301" customFormat="1" ht="33" customHeight="1">
      <c r="A141" s="50">
        <v>133</v>
      </c>
      <c r="B141" s="304" t="s">
        <v>47</v>
      </c>
      <c r="C141" s="300">
        <v>807</v>
      </c>
      <c r="D141" s="278" t="s">
        <v>118</v>
      </c>
      <c r="E141" s="305" t="s">
        <v>161</v>
      </c>
      <c r="F141" s="278"/>
      <c r="G141" s="279">
        <f>G142</f>
        <v>20.35593</v>
      </c>
      <c r="H141" s="279">
        <f>H142</f>
        <v>20.35593</v>
      </c>
      <c r="I141" s="285">
        <f t="shared" si="6"/>
        <v>1</v>
      </c>
    </row>
    <row r="142" spans="1:9" s="301" customFormat="1" ht="30.75" customHeight="1">
      <c r="A142" s="50">
        <v>134</v>
      </c>
      <c r="B142" s="304" t="s">
        <v>431</v>
      </c>
      <c r="C142" s="300">
        <v>807</v>
      </c>
      <c r="D142" s="278" t="s">
        <v>118</v>
      </c>
      <c r="E142" s="305" t="s">
        <v>432</v>
      </c>
      <c r="F142" s="278"/>
      <c r="G142" s="279">
        <f>G143</f>
        <v>20.35593</v>
      </c>
      <c r="H142" s="279">
        <f>H143</f>
        <v>20.35593</v>
      </c>
      <c r="I142" s="285">
        <f t="shared" si="6"/>
        <v>1</v>
      </c>
    </row>
    <row r="143" spans="1:9" s="301" customFormat="1" ht="45.75" customHeight="1">
      <c r="A143" s="50">
        <v>135</v>
      </c>
      <c r="B143" s="306" t="s">
        <v>433</v>
      </c>
      <c r="C143" s="300">
        <v>807</v>
      </c>
      <c r="D143" s="278" t="s">
        <v>118</v>
      </c>
      <c r="E143" s="305" t="s">
        <v>434</v>
      </c>
      <c r="F143" s="287"/>
      <c r="G143" s="279">
        <f>G144</f>
        <v>20.35593</v>
      </c>
      <c r="H143" s="279">
        <f>H144</f>
        <v>20.35593</v>
      </c>
      <c r="I143" s="285">
        <f t="shared" si="6"/>
        <v>1</v>
      </c>
    </row>
    <row r="144" spans="1:9" s="301" customFormat="1" ht="39.75" customHeight="1">
      <c r="A144" s="50">
        <v>136</v>
      </c>
      <c r="B144" s="286" t="s">
        <v>133</v>
      </c>
      <c r="C144" s="300">
        <v>807</v>
      </c>
      <c r="D144" s="278" t="s">
        <v>118</v>
      </c>
      <c r="E144" s="305" t="s">
        <v>434</v>
      </c>
      <c r="F144" s="278" t="s">
        <v>49</v>
      </c>
      <c r="G144" s="279">
        <f>G145</f>
        <v>20.35593</v>
      </c>
      <c r="H144" s="279">
        <f>H145</f>
        <v>20.35593</v>
      </c>
      <c r="I144" s="285">
        <f t="shared" si="6"/>
        <v>1</v>
      </c>
    </row>
    <row r="145" spans="1:9" s="301" customFormat="1" ht="69" customHeight="1">
      <c r="A145" s="50">
        <v>137</v>
      </c>
      <c r="B145" s="284" t="s">
        <v>132</v>
      </c>
      <c r="C145" s="300">
        <v>807</v>
      </c>
      <c r="D145" s="278" t="s">
        <v>118</v>
      </c>
      <c r="E145" s="305" t="s">
        <v>434</v>
      </c>
      <c r="F145" s="278" t="s">
        <v>42</v>
      </c>
      <c r="G145" s="279">
        <v>20.35593</v>
      </c>
      <c r="H145" s="279">
        <v>20.35593</v>
      </c>
      <c r="I145" s="285">
        <f t="shared" si="6"/>
        <v>1</v>
      </c>
    </row>
    <row r="146" spans="1:9" s="301" customFormat="1" ht="39" customHeight="1">
      <c r="A146" s="50">
        <v>138</v>
      </c>
      <c r="B146" s="284" t="s">
        <v>40</v>
      </c>
      <c r="C146" s="300">
        <v>807</v>
      </c>
      <c r="D146" s="278" t="s">
        <v>293</v>
      </c>
      <c r="E146" s="278"/>
      <c r="F146" s="278"/>
      <c r="G146" s="279">
        <f>G147</f>
        <v>37.61232</v>
      </c>
      <c r="H146" s="279">
        <f>H147</f>
        <v>37.61232</v>
      </c>
      <c r="I146" s="285">
        <f t="shared" si="6"/>
        <v>1</v>
      </c>
    </row>
    <row r="147" spans="1:9" s="301" customFormat="1" ht="33" customHeight="1">
      <c r="A147" s="50">
        <v>139</v>
      </c>
      <c r="B147" s="284" t="s">
        <v>47</v>
      </c>
      <c r="C147" s="300">
        <v>807</v>
      </c>
      <c r="D147" s="278" t="s">
        <v>293</v>
      </c>
      <c r="E147" s="278" t="s">
        <v>161</v>
      </c>
      <c r="F147" s="278"/>
      <c r="G147" s="279">
        <f>G148</f>
        <v>37.61232</v>
      </c>
      <c r="H147" s="279">
        <f>H148</f>
        <v>37.61232</v>
      </c>
      <c r="I147" s="285">
        <f t="shared" si="6"/>
        <v>1</v>
      </c>
    </row>
    <row r="148" spans="1:9" s="301" customFormat="1" ht="30.75" customHeight="1">
      <c r="A148" s="50">
        <v>140</v>
      </c>
      <c r="B148" s="284" t="s">
        <v>197</v>
      </c>
      <c r="C148" s="300">
        <v>807</v>
      </c>
      <c r="D148" s="278" t="s">
        <v>293</v>
      </c>
      <c r="E148" s="278" t="s">
        <v>169</v>
      </c>
      <c r="F148" s="278"/>
      <c r="G148" s="279">
        <f>G149</f>
        <v>37.61232</v>
      </c>
      <c r="H148" s="279">
        <f>H149</f>
        <v>37.61232</v>
      </c>
      <c r="I148" s="285">
        <f t="shared" si="6"/>
        <v>1</v>
      </c>
    </row>
    <row r="149" spans="1:9" s="301" customFormat="1" ht="73.5" customHeight="1">
      <c r="A149" s="50">
        <v>141</v>
      </c>
      <c r="B149" s="303" t="s">
        <v>300</v>
      </c>
      <c r="C149" s="300">
        <v>807</v>
      </c>
      <c r="D149" s="278" t="s">
        <v>293</v>
      </c>
      <c r="E149" s="278" t="s">
        <v>301</v>
      </c>
      <c r="F149" s="287"/>
      <c r="G149" s="279">
        <f>G150</f>
        <v>37.61232</v>
      </c>
      <c r="H149" s="279">
        <f>H150</f>
        <v>37.61232</v>
      </c>
      <c r="I149" s="285">
        <f t="shared" si="6"/>
        <v>1</v>
      </c>
    </row>
    <row r="150" spans="1:9" s="301" customFormat="1" ht="39.75" customHeight="1">
      <c r="A150" s="50">
        <v>142</v>
      </c>
      <c r="B150" s="286" t="s">
        <v>36</v>
      </c>
      <c r="C150" s="300">
        <v>807</v>
      </c>
      <c r="D150" s="278" t="s">
        <v>293</v>
      </c>
      <c r="E150" s="278" t="s">
        <v>301</v>
      </c>
      <c r="F150" s="278" t="s">
        <v>59</v>
      </c>
      <c r="G150" s="279">
        <f>G151</f>
        <v>37.61232</v>
      </c>
      <c r="H150" s="279">
        <f>H151</f>
        <v>37.61232</v>
      </c>
      <c r="I150" s="285">
        <f t="shared" si="6"/>
        <v>1</v>
      </c>
    </row>
    <row r="151" spans="1:9" s="301" customFormat="1" ht="41.25" customHeight="1">
      <c r="A151" s="50">
        <v>143</v>
      </c>
      <c r="B151" s="286" t="s">
        <v>41</v>
      </c>
      <c r="C151" s="300">
        <v>807</v>
      </c>
      <c r="D151" s="278" t="s">
        <v>293</v>
      </c>
      <c r="E151" s="278" t="s">
        <v>301</v>
      </c>
      <c r="F151" s="278" t="s">
        <v>43</v>
      </c>
      <c r="G151" s="279">
        <v>37.61232</v>
      </c>
      <c r="H151" s="279">
        <v>37.61232</v>
      </c>
      <c r="I151" s="285">
        <f t="shared" si="6"/>
        <v>1</v>
      </c>
    </row>
    <row r="152" spans="1:9" s="258" customFormat="1" ht="19.5" customHeight="1">
      <c r="A152" s="50">
        <v>144</v>
      </c>
      <c r="B152" s="302" t="s">
        <v>260</v>
      </c>
      <c r="C152" s="270">
        <v>807</v>
      </c>
      <c r="D152" s="290" t="s">
        <v>109</v>
      </c>
      <c r="E152" s="290"/>
      <c r="F152" s="290"/>
      <c r="G152" s="276">
        <f aca="true" t="shared" si="8" ref="G152:H163">G153</f>
        <v>1991.986</v>
      </c>
      <c r="H152" s="276">
        <f t="shared" si="8"/>
        <v>1971.17254</v>
      </c>
      <c r="I152" s="325">
        <f t="shared" si="6"/>
        <v>0.9895514024696961</v>
      </c>
    </row>
    <row r="153" spans="1:9" s="258" customFormat="1" ht="33" customHeight="1">
      <c r="A153" s="50">
        <v>145</v>
      </c>
      <c r="B153" s="284" t="s">
        <v>37</v>
      </c>
      <c r="C153" s="270">
        <v>807</v>
      </c>
      <c r="D153" s="278" t="s">
        <v>110</v>
      </c>
      <c r="E153" s="278"/>
      <c r="F153" s="278"/>
      <c r="G153" s="279">
        <f t="shared" si="8"/>
        <v>1991.986</v>
      </c>
      <c r="H153" s="279">
        <f t="shared" si="8"/>
        <v>1971.17254</v>
      </c>
      <c r="I153" s="285">
        <f t="shared" si="6"/>
        <v>0.9895514024696961</v>
      </c>
    </row>
    <row r="154" spans="1:9" s="258" customFormat="1" ht="33" customHeight="1">
      <c r="A154" s="50">
        <v>146</v>
      </c>
      <c r="B154" s="284" t="s">
        <v>47</v>
      </c>
      <c r="C154" s="270">
        <v>807</v>
      </c>
      <c r="D154" s="278" t="s">
        <v>110</v>
      </c>
      <c r="E154" s="287" t="s">
        <v>161</v>
      </c>
      <c r="F154" s="287"/>
      <c r="G154" s="279">
        <f>G155+G165</f>
        <v>1991.986</v>
      </c>
      <c r="H154" s="279">
        <f>H155+H165</f>
        <v>1971.17254</v>
      </c>
      <c r="I154" s="285">
        <f t="shared" si="6"/>
        <v>0.9895514024696961</v>
      </c>
    </row>
    <row r="155" spans="1:9" s="258" customFormat="1" ht="33" customHeight="1">
      <c r="A155" s="50">
        <v>147</v>
      </c>
      <c r="B155" s="284" t="s">
        <v>186</v>
      </c>
      <c r="C155" s="270">
        <v>807</v>
      </c>
      <c r="D155" s="278" t="s">
        <v>110</v>
      </c>
      <c r="E155" s="287" t="s">
        <v>435</v>
      </c>
      <c r="F155" s="287"/>
      <c r="G155" s="279">
        <f>G156+G159+G162</f>
        <v>1956.986</v>
      </c>
      <c r="H155" s="279">
        <f>H156+H159+H162</f>
        <v>1956.986</v>
      </c>
      <c r="I155" s="285">
        <f t="shared" si="6"/>
        <v>1</v>
      </c>
    </row>
    <row r="156" spans="1:9" s="258" customFormat="1" ht="93" customHeight="1">
      <c r="A156" s="50">
        <v>148</v>
      </c>
      <c r="B156" s="299" t="s">
        <v>334</v>
      </c>
      <c r="C156" s="270">
        <v>807</v>
      </c>
      <c r="D156" s="278" t="s">
        <v>110</v>
      </c>
      <c r="E156" s="287" t="s">
        <v>436</v>
      </c>
      <c r="F156" s="287"/>
      <c r="G156" s="279">
        <f t="shared" si="8"/>
        <v>1725.24</v>
      </c>
      <c r="H156" s="279">
        <f t="shared" si="8"/>
        <v>1725.24</v>
      </c>
      <c r="I156" s="285">
        <f t="shared" si="6"/>
        <v>1</v>
      </c>
    </row>
    <row r="157" spans="1:9" s="258" customFormat="1" ht="33" customHeight="1">
      <c r="A157" s="50">
        <v>149</v>
      </c>
      <c r="B157" s="286" t="s">
        <v>36</v>
      </c>
      <c r="C157" s="270">
        <v>807</v>
      </c>
      <c r="D157" s="278" t="s">
        <v>110</v>
      </c>
      <c r="E157" s="287" t="s">
        <v>436</v>
      </c>
      <c r="F157" s="287" t="s">
        <v>59</v>
      </c>
      <c r="G157" s="279">
        <f t="shared" si="8"/>
        <v>1725.24</v>
      </c>
      <c r="H157" s="279">
        <f t="shared" si="8"/>
        <v>1725.24</v>
      </c>
      <c r="I157" s="285">
        <f t="shared" si="6"/>
        <v>1</v>
      </c>
    </row>
    <row r="158" spans="1:9" s="258" customFormat="1" ht="33" customHeight="1">
      <c r="A158" s="50">
        <v>150</v>
      </c>
      <c r="B158" s="286" t="s">
        <v>41</v>
      </c>
      <c r="C158" s="270">
        <v>807</v>
      </c>
      <c r="D158" s="278" t="s">
        <v>110</v>
      </c>
      <c r="E158" s="287" t="s">
        <v>436</v>
      </c>
      <c r="F158" s="287" t="s">
        <v>43</v>
      </c>
      <c r="G158" s="279">
        <v>1725.24</v>
      </c>
      <c r="H158" s="279">
        <v>1725.24</v>
      </c>
      <c r="I158" s="285">
        <f t="shared" si="6"/>
        <v>1</v>
      </c>
    </row>
    <row r="159" spans="1:9" s="258" customFormat="1" ht="123" customHeight="1">
      <c r="A159" s="50">
        <v>151</v>
      </c>
      <c r="B159" s="373" t="s">
        <v>500</v>
      </c>
      <c r="C159" s="270">
        <v>807</v>
      </c>
      <c r="D159" s="278" t="s">
        <v>110</v>
      </c>
      <c r="E159" s="287" t="s">
        <v>438</v>
      </c>
      <c r="F159" s="287"/>
      <c r="G159" s="279">
        <f t="shared" si="8"/>
        <v>38.246</v>
      </c>
      <c r="H159" s="279">
        <f t="shared" si="8"/>
        <v>38.246</v>
      </c>
      <c r="I159" s="285">
        <f t="shared" si="6"/>
        <v>1</v>
      </c>
    </row>
    <row r="160" spans="1:9" s="258" customFormat="1" ht="33" customHeight="1">
      <c r="A160" s="50">
        <v>152</v>
      </c>
      <c r="B160" s="286" t="s">
        <v>36</v>
      </c>
      <c r="C160" s="270">
        <v>807</v>
      </c>
      <c r="D160" s="278" t="s">
        <v>110</v>
      </c>
      <c r="E160" s="287" t="s">
        <v>438</v>
      </c>
      <c r="F160" s="287" t="s">
        <v>59</v>
      </c>
      <c r="G160" s="279">
        <f t="shared" si="8"/>
        <v>38.246</v>
      </c>
      <c r="H160" s="279">
        <f t="shared" si="8"/>
        <v>38.246</v>
      </c>
      <c r="I160" s="285">
        <f t="shared" si="6"/>
        <v>1</v>
      </c>
    </row>
    <row r="161" spans="1:9" s="258" customFormat="1" ht="33" customHeight="1">
      <c r="A161" s="50">
        <v>153</v>
      </c>
      <c r="B161" s="286" t="s">
        <v>41</v>
      </c>
      <c r="C161" s="270">
        <v>807</v>
      </c>
      <c r="D161" s="278" t="s">
        <v>110</v>
      </c>
      <c r="E161" s="287" t="s">
        <v>438</v>
      </c>
      <c r="F161" s="287" t="s">
        <v>43</v>
      </c>
      <c r="G161" s="279">
        <v>38.246</v>
      </c>
      <c r="H161" s="279">
        <v>38.246</v>
      </c>
      <c r="I161" s="285">
        <f t="shared" si="6"/>
        <v>1</v>
      </c>
    </row>
    <row r="162" spans="1:9" s="258" customFormat="1" ht="105" customHeight="1">
      <c r="A162" s="50">
        <v>154</v>
      </c>
      <c r="B162" s="373" t="s">
        <v>501</v>
      </c>
      <c r="C162" s="270">
        <v>807</v>
      </c>
      <c r="D162" s="278" t="s">
        <v>110</v>
      </c>
      <c r="E162" s="287" t="s">
        <v>439</v>
      </c>
      <c r="F162" s="287"/>
      <c r="G162" s="279">
        <f t="shared" si="8"/>
        <v>193.5</v>
      </c>
      <c r="H162" s="279">
        <f t="shared" si="8"/>
        <v>193.5</v>
      </c>
      <c r="I162" s="285">
        <f t="shared" si="6"/>
        <v>1</v>
      </c>
    </row>
    <row r="163" spans="1:9" s="258" customFormat="1" ht="33" customHeight="1">
      <c r="A163" s="50">
        <v>155</v>
      </c>
      <c r="B163" s="286" t="s">
        <v>36</v>
      </c>
      <c r="C163" s="270">
        <v>807</v>
      </c>
      <c r="D163" s="278" t="s">
        <v>110</v>
      </c>
      <c r="E163" s="287" t="s">
        <v>439</v>
      </c>
      <c r="F163" s="287" t="s">
        <v>59</v>
      </c>
      <c r="G163" s="279">
        <f t="shared" si="8"/>
        <v>193.5</v>
      </c>
      <c r="H163" s="279">
        <f t="shared" si="8"/>
        <v>193.5</v>
      </c>
      <c r="I163" s="285">
        <f t="shared" si="6"/>
        <v>1</v>
      </c>
    </row>
    <row r="164" spans="1:9" s="258" customFormat="1" ht="33" customHeight="1">
      <c r="A164" s="50">
        <v>156</v>
      </c>
      <c r="B164" s="286" t="s">
        <v>41</v>
      </c>
      <c r="C164" s="270">
        <v>807</v>
      </c>
      <c r="D164" s="278" t="s">
        <v>110</v>
      </c>
      <c r="E164" s="287" t="s">
        <v>439</v>
      </c>
      <c r="F164" s="287" t="s">
        <v>43</v>
      </c>
      <c r="G164" s="279">
        <v>193.5</v>
      </c>
      <c r="H164" s="279">
        <v>193.5</v>
      </c>
      <c r="I164" s="285">
        <f t="shared" si="6"/>
        <v>1</v>
      </c>
    </row>
    <row r="165" spans="1:9" s="258" customFormat="1" ht="33" customHeight="1">
      <c r="A165" s="50">
        <v>157</v>
      </c>
      <c r="B165" s="284" t="s">
        <v>186</v>
      </c>
      <c r="C165" s="270">
        <v>807</v>
      </c>
      <c r="D165" s="278" t="s">
        <v>110</v>
      </c>
      <c r="E165" s="287" t="s">
        <v>169</v>
      </c>
      <c r="F165" s="287"/>
      <c r="G165" s="279">
        <f>G166</f>
        <v>35</v>
      </c>
      <c r="H165" s="279">
        <f>H166</f>
        <v>14.18654</v>
      </c>
      <c r="I165" s="285">
        <f t="shared" si="6"/>
        <v>0.4053297142857143</v>
      </c>
    </row>
    <row r="166" spans="1:9" s="258" customFormat="1" ht="70.5" customHeight="1">
      <c r="A166" s="50">
        <v>158</v>
      </c>
      <c r="B166" s="299" t="s">
        <v>440</v>
      </c>
      <c r="C166" s="270">
        <v>807</v>
      </c>
      <c r="D166" s="278" t="s">
        <v>110</v>
      </c>
      <c r="E166" s="287" t="s">
        <v>441</v>
      </c>
      <c r="F166" s="278"/>
      <c r="G166" s="279">
        <f>G167</f>
        <v>35</v>
      </c>
      <c r="H166" s="279">
        <f>H167</f>
        <v>14.18654</v>
      </c>
      <c r="I166" s="285">
        <f t="shared" si="6"/>
        <v>0.4053297142857143</v>
      </c>
    </row>
    <row r="167" spans="1:9" s="258" customFormat="1" ht="58.5" customHeight="1">
      <c r="A167" s="50">
        <v>159</v>
      </c>
      <c r="B167" s="299" t="s">
        <v>442</v>
      </c>
      <c r="C167" s="270">
        <v>807</v>
      </c>
      <c r="D167" s="278" t="s">
        <v>110</v>
      </c>
      <c r="E167" s="287" t="s">
        <v>441</v>
      </c>
      <c r="F167" s="278" t="s">
        <v>60</v>
      </c>
      <c r="G167" s="279">
        <f>G168</f>
        <v>35</v>
      </c>
      <c r="H167" s="279">
        <f>H168</f>
        <v>14.18654</v>
      </c>
      <c r="I167" s="285">
        <f t="shared" si="6"/>
        <v>0.4053297142857143</v>
      </c>
    </row>
    <row r="168" spans="1:9" s="258" customFormat="1" ht="36.75" customHeight="1">
      <c r="A168" s="50">
        <v>160</v>
      </c>
      <c r="B168" s="299" t="s">
        <v>443</v>
      </c>
      <c r="C168" s="270">
        <v>807</v>
      </c>
      <c r="D168" s="278" t="s">
        <v>110</v>
      </c>
      <c r="E168" s="287" t="s">
        <v>441</v>
      </c>
      <c r="F168" s="307" t="s">
        <v>444</v>
      </c>
      <c r="G168" s="279">
        <v>35</v>
      </c>
      <c r="H168" s="279">
        <v>14.18654</v>
      </c>
      <c r="I168" s="285">
        <f t="shared" si="6"/>
        <v>0.4053297142857143</v>
      </c>
    </row>
    <row r="169" spans="1:9" s="269" customFormat="1" ht="26.25" customHeight="1">
      <c r="A169" s="50">
        <v>161</v>
      </c>
      <c r="B169" s="308" t="s">
        <v>319</v>
      </c>
      <c r="C169" s="266">
        <v>807</v>
      </c>
      <c r="D169" s="290" t="s">
        <v>320</v>
      </c>
      <c r="E169" s="290"/>
      <c r="F169" s="309"/>
      <c r="G169" s="276">
        <f>G170</f>
        <v>18.3</v>
      </c>
      <c r="H169" s="276">
        <f>H170</f>
        <v>0</v>
      </c>
      <c r="I169" s="325">
        <v>0</v>
      </c>
    </row>
    <row r="170" spans="1:9" s="258" customFormat="1" ht="37.5" customHeight="1">
      <c r="A170" s="50">
        <v>162</v>
      </c>
      <c r="B170" s="286" t="s">
        <v>47</v>
      </c>
      <c r="C170" s="270">
        <v>807</v>
      </c>
      <c r="D170" s="278" t="s">
        <v>322</v>
      </c>
      <c r="E170" s="278" t="s">
        <v>161</v>
      </c>
      <c r="F170" s="307"/>
      <c r="G170" s="279">
        <f>G172</f>
        <v>18.3</v>
      </c>
      <c r="H170" s="279">
        <f>H172</f>
        <v>0</v>
      </c>
      <c r="I170" s="285">
        <v>0</v>
      </c>
    </row>
    <row r="171" spans="1:9" s="258" customFormat="1" ht="37.5" customHeight="1">
      <c r="A171" s="50">
        <v>163</v>
      </c>
      <c r="B171" s="284" t="s">
        <v>197</v>
      </c>
      <c r="C171" s="270">
        <v>807</v>
      </c>
      <c r="D171" s="278" t="s">
        <v>322</v>
      </c>
      <c r="E171" s="278" t="s">
        <v>169</v>
      </c>
      <c r="F171" s="307"/>
      <c r="G171" s="279">
        <f>G173</f>
        <v>18.3</v>
      </c>
      <c r="H171" s="279">
        <f>H173</f>
        <v>0</v>
      </c>
      <c r="I171" s="285">
        <v>0</v>
      </c>
    </row>
    <row r="172" spans="1:9" s="258" customFormat="1" ht="38.25" customHeight="1">
      <c r="A172" s="50">
        <v>164</v>
      </c>
      <c r="B172" s="310" t="s">
        <v>321</v>
      </c>
      <c r="C172" s="270">
        <v>807</v>
      </c>
      <c r="D172" s="278" t="s">
        <v>322</v>
      </c>
      <c r="E172" s="278" t="s">
        <v>323</v>
      </c>
      <c r="F172" s="307"/>
      <c r="G172" s="279">
        <f>G173</f>
        <v>18.3</v>
      </c>
      <c r="H172" s="279">
        <f>H173</f>
        <v>0</v>
      </c>
      <c r="I172" s="285">
        <v>0</v>
      </c>
    </row>
    <row r="173" spans="1:9" s="258" customFormat="1" ht="47.25" customHeight="1">
      <c r="A173" s="50">
        <v>165</v>
      </c>
      <c r="B173" s="286" t="s">
        <v>133</v>
      </c>
      <c r="C173" s="270">
        <v>807</v>
      </c>
      <c r="D173" s="278" t="s">
        <v>322</v>
      </c>
      <c r="E173" s="278" t="s">
        <v>323</v>
      </c>
      <c r="F173" s="307" t="s">
        <v>49</v>
      </c>
      <c r="G173" s="279">
        <f>G174</f>
        <v>18.3</v>
      </c>
      <c r="H173" s="279">
        <f>H174</f>
        <v>0</v>
      </c>
      <c r="I173" s="285">
        <v>0</v>
      </c>
    </row>
    <row r="174" spans="1:9" s="258" customFormat="1" ht="47.25" customHeight="1">
      <c r="A174" s="50">
        <v>166</v>
      </c>
      <c r="B174" s="286" t="s">
        <v>132</v>
      </c>
      <c r="C174" s="270">
        <v>807</v>
      </c>
      <c r="D174" s="278" t="s">
        <v>322</v>
      </c>
      <c r="E174" s="278" t="s">
        <v>323</v>
      </c>
      <c r="F174" s="307" t="s">
        <v>42</v>
      </c>
      <c r="G174" s="279">
        <v>18.3</v>
      </c>
      <c r="H174" s="279">
        <v>0</v>
      </c>
      <c r="I174" s="285">
        <v>0</v>
      </c>
    </row>
    <row r="175" spans="1:9" s="314" customFormat="1" ht="15">
      <c r="A175" s="50">
        <v>167</v>
      </c>
      <c r="B175" s="311" t="s">
        <v>338</v>
      </c>
      <c r="C175" s="266">
        <v>807</v>
      </c>
      <c r="D175" s="312" t="s">
        <v>408</v>
      </c>
      <c r="E175" s="313"/>
      <c r="F175" s="312"/>
      <c r="G175" s="323">
        <f>G180</f>
        <v>20</v>
      </c>
      <c r="H175" s="323">
        <f>H180</f>
        <v>14.62092</v>
      </c>
      <c r="I175" s="325">
        <f aca="true" t="shared" si="9" ref="I175:I190">H175/G175</f>
        <v>0.731046</v>
      </c>
    </row>
    <row r="176" spans="1:9" s="317" customFormat="1" ht="15">
      <c r="A176" s="50">
        <v>168</v>
      </c>
      <c r="B176" s="286" t="s">
        <v>47</v>
      </c>
      <c r="C176" s="270">
        <v>807</v>
      </c>
      <c r="D176" s="315" t="s">
        <v>409</v>
      </c>
      <c r="E176" s="316" t="s">
        <v>161</v>
      </c>
      <c r="F176" s="315"/>
      <c r="G176" s="324">
        <f>G177</f>
        <v>20</v>
      </c>
      <c r="H176" s="324">
        <f>H177</f>
        <v>14.62092</v>
      </c>
      <c r="I176" s="285">
        <f t="shared" si="9"/>
        <v>0.731046</v>
      </c>
    </row>
    <row r="177" spans="1:9" s="318" customFormat="1" ht="15">
      <c r="A177" s="50">
        <v>169</v>
      </c>
      <c r="B177" s="283" t="s">
        <v>339</v>
      </c>
      <c r="C177" s="270">
        <v>807</v>
      </c>
      <c r="D177" s="315" t="s">
        <v>409</v>
      </c>
      <c r="E177" s="315" t="s">
        <v>445</v>
      </c>
      <c r="F177" s="263"/>
      <c r="G177" s="324">
        <f>G180</f>
        <v>20</v>
      </c>
      <c r="H177" s="324">
        <f>H180</f>
        <v>14.62092</v>
      </c>
      <c r="I177" s="285">
        <f t="shared" si="9"/>
        <v>0.731046</v>
      </c>
    </row>
    <row r="178" spans="1:9" s="318" customFormat="1" ht="39.75" customHeight="1">
      <c r="A178" s="50">
        <v>170</v>
      </c>
      <c r="B178" s="283" t="s">
        <v>340</v>
      </c>
      <c r="C178" s="270">
        <v>807</v>
      </c>
      <c r="D178" s="315" t="s">
        <v>409</v>
      </c>
      <c r="E178" s="315" t="s">
        <v>446</v>
      </c>
      <c r="F178" s="312"/>
      <c r="G178" s="324">
        <f>G180</f>
        <v>20</v>
      </c>
      <c r="H178" s="324">
        <f>H180</f>
        <v>14.62092</v>
      </c>
      <c r="I178" s="285">
        <f t="shared" si="9"/>
        <v>0.731046</v>
      </c>
    </row>
    <row r="179" spans="1:9" s="318" customFormat="1" ht="30">
      <c r="A179" s="50">
        <v>171</v>
      </c>
      <c r="B179" s="283" t="s">
        <v>341</v>
      </c>
      <c r="C179" s="270">
        <v>807</v>
      </c>
      <c r="D179" s="315" t="s">
        <v>409</v>
      </c>
      <c r="E179" s="315" t="s">
        <v>446</v>
      </c>
      <c r="F179" s="315" t="s">
        <v>447</v>
      </c>
      <c r="G179" s="324">
        <f>G180</f>
        <v>20</v>
      </c>
      <c r="H179" s="324">
        <f>H180</f>
        <v>14.62092</v>
      </c>
      <c r="I179" s="285">
        <f t="shared" si="9"/>
        <v>0.731046</v>
      </c>
    </row>
    <row r="180" spans="1:9" s="318" customFormat="1" ht="30">
      <c r="A180" s="50">
        <v>172</v>
      </c>
      <c r="B180" s="283" t="s">
        <v>342</v>
      </c>
      <c r="C180" s="270">
        <v>807</v>
      </c>
      <c r="D180" s="315" t="s">
        <v>409</v>
      </c>
      <c r="E180" s="315" t="s">
        <v>446</v>
      </c>
      <c r="F180" s="315" t="s">
        <v>448</v>
      </c>
      <c r="G180" s="324">
        <v>20</v>
      </c>
      <c r="H180" s="324">
        <v>14.62092</v>
      </c>
      <c r="I180" s="285">
        <f t="shared" si="9"/>
        <v>0.731046</v>
      </c>
    </row>
    <row r="181" spans="1:10" s="258" customFormat="1" ht="21" customHeight="1">
      <c r="A181" s="50">
        <v>173</v>
      </c>
      <c r="B181" s="302" t="s">
        <v>66</v>
      </c>
      <c r="C181" s="270">
        <v>807</v>
      </c>
      <c r="D181" s="290" t="s">
        <v>111</v>
      </c>
      <c r="E181" s="290"/>
      <c r="F181" s="290"/>
      <c r="G181" s="276">
        <f>G182</f>
        <v>280.05600000000004</v>
      </c>
      <c r="H181" s="276">
        <f>H182</f>
        <v>271.12303</v>
      </c>
      <c r="I181" s="325">
        <f t="shared" si="9"/>
        <v>0.9681029151312595</v>
      </c>
      <c r="J181" s="319"/>
    </row>
    <row r="182" spans="1:9" s="258" customFormat="1" ht="18" customHeight="1">
      <c r="A182" s="50">
        <v>174</v>
      </c>
      <c r="B182" s="283" t="s">
        <v>67</v>
      </c>
      <c r="C182" s="270">
        <v>807</v>
      </c>
      <c r="D182" s="278" t="s">
        <v>112</v>
      </c>
      <c r="E182" s="278"/>
      <c r="F182" s="278"/>
      <c r="G182" s="279">
        <f>G183</f>
        <v>280.05600000000004</v>
      </c>
      <c r="H182" s="279">
        <f>H183</f>
        <v>271.12303</v>
      </c>
      <c r="I182" s="285">
        <f t="shared" si="9"/>
        <v>0.9681029151312595</v>
      </c>
    </row>
    <row r="183" spans="1:9" s="258" customFormat="1" ht="63" customHeight="1">
      <c r="A183" s="50">
        <v>175</v>
      </c>
      <c r="B183" s="283" t="s">
        <v>449</v>
      </c>
      <c r="C183" s="270">
        <v>807</v>
      </c>
      <c r="D183" s="278" t="s">
        <v>112</v>
      </c>
      <c r="E183" s="278" t="s">
        <v>179</v>
      </c>
      <c r="F183" s="278"/>
      <c r="G183" s="279">
        <f>G188+G184</f>
        <v>280.05600000000004</v>
      </c>
      <c r="H183" s="279">
        <f>H188+H184</f>
        <v>271.12303</v>
      </c>
      <c r="I183" s="285">
        <f t="shared" si="9"/>
        <v>0.9681029151312595</v>
      </c>
    </row>
    <row r="184" spans="1:9" s="258" customFormat="1" ht="89.25" customHeight="1">
      <c r="A184" s="50">
        <v>176</v>
      </c>
      <c r="B184" s="299" t="s">
        <v>450</v>
      </c>
      <c r="C184" s="270">
        <v>807</v>
      </c>
      <c r="D184" s="278" t="s">
        <v>112</v>
      </c>
      <c r="E184" s="278" t="s">
        <v>180</v>
      </c>
      <c r="F184" s="278"/>
      <c r="G184" s="279">
        <f>G185</f>
        <v>269.468</v>
      </c>
      <c r="H184" s="279">
        <f>H185</f>
        <v>260.53503</v>
      </c>
      <c r="I184" s="285">
        <f t="shared" si="9"/>
        <v>0.9668496073745305</v>
      </c>
    </row>
    <row r="185" spans="1:9" s="258" customFormat="1" ht="63" customHeight="1">
      <c r="A185" s="50">
        <v>177</v>
      </c>
      <c r="B185" s="299" t="s">
        <v>442</v>
      </c>
      <c r="C185" s="270">
        <v>807</v>
      </c>
      <c r="D185" s="278" t="s">
        <v>112</v>
      </c>
      <c r="E185" s="278" t="s">
        <v>180</v>
      </c>
      <c r="F185" s="278" t="s">
        <v>60</v>
      </c>
      <c r="G185" s="279">
        <f>G186</f>
        <v>269.468</v>
      </c>
      <c r="H185" s="279">
        <f>H186</f>
        <v>260.53503</v>
      </c>
      <c r="I185" s="285">
        <f t="shared" si="9"/>
        <v>0.9668496073745305</v>
      </c>
    </row>
    <row r="186" spans="1:9" s="258" customFormat="1" ht="33" customHeight="1">
      <c r="A186" s="50">
        <v>178</v>
      </c>
      <c r="B186" s="299" t="s">
        <v>61</v>
      </c>
      <c r="C186" s="270">
        <v>807</v>
      </c>
      <c r="D186" s="278" t="s">
        <v>112</v>
      </c>
      <c r="E186" s="278" t="s">
        <v>180</v>
      </c>
      <c r="F186" s="307" t="s">
        <v>44</v>
      </c>
      <c r="G186" s="279">
        <v>269.468</v>
      </c>
      <c r="H186" s="279">
        <v>260.53503</v>
      </c>
      <c r="I186" s="285">
        <f t="shared" si="9"/>
        <v>0.9668496073745305</v>
      </c>
    </row>
    <row r="187" spans="1:9" s="258" customFormat="1" ht="96.75" customHeight="1">
      <c r="A187" s="50">
        <v>179</v>
      </c>
      <c r="B187" s="299" t="s">
        <v>437</v>
      </c>
      <c r="C187" s="270">
        <v>807</v>
      </c>
      <c r="D187" s="278" t="s">
        <v>112</v>
      </c>
      <c r="E187" s="278" t="s">
        <v>324</v>
      </c>
      <c r="F187" s="278"/>
      <c r="G187" s="279">
        <f>G188</f>
        <v>10.588</v>
      </c>
      <c r="H187" s="279">
        <f>H188</f>
        <v>10.588</v>
      </c>
      <c r="I187" s="285">
        <f t="shared" si="9"/>
        <v>1</v>
      </c>
    </row>
    <row r="188" spans="1:9" s="258" customFormat="1" ht="55.5" customHeight="1">
      <c r="A188" s="50">
        <v>180</v>
      </c>
      <c r="B188" s="299" t="s">
        <v>442</v>
      </c>
      <c r="C188" s="270">
        <v>807</v>
      </c>
      <c r="D188" s="278" t="s">
        <v>112</v>
      </c>
      <c r="E188" s="278" t="s">
        <v>324</v>
      </c>
      <c r="F188" s="278" t="s">
        <v>60</v>
      </c>
      <c r="G188" s="279">
        <f>G189</f>
        <v>10.588</v>
      </c>
      <c r="H188" s="279">
        <f>H189</f>
        <v>10.588</v>
      </c>
      <c r="I188" s="285">
        <f t="shared" si="9"/>
        <v>1</v>
      </c>
    </row>
    <row r="189" spans="1:9" s="258" customFormat="1" ht="33" customHeight="1">
      <c r="A189" s="50">
        <v>181</v>
      </c>
      <c r="B189" s="299" t="s">
        <v>61</v>
      </c>
      <c r="C189" s="270">
        <v>807</v>
      </c>
      <c r="D189" s="278" t="s">
        <v>112</v>
      </c>
      <c r="E189" s="278" t="s">
        <v>324</v>
      </c>
      <c r="F189" s="307" t="s">
        <v>44</v>
      </c>
      <c r="G189" s="279">
        <v>10.588</v>
      </c>
      <c r="H189" s="279">
        <v>10.588</v>
      </c>
      <c r="I189" s="285">
        <f t="shared" si="9"/>
        <v>1</v>
      </c>
    </row>
    <row r="190" spans="1:9" s="258" customFormat="1" ht="33" customHeight="1">
      <c r="A190" s="423"/>
      <c r="B190" s="423"/>
      <c r="C190" s="423"/>
      <c r="D190" s="423"/>
      <c r="E190" s="423"/>
      <c r="F190" s="423"/>
      <c r="G190" s="320">
        <f>G10+G79+G88+G102+G121+G152+G169+G181+G175</f>
        <v>11897.211200000002</v>
      </c>
      <c r="H190" s="320">
        <f>H10+H79+H88+H102+H121+H152+H169+H181+H175</f>
        <v>11252.853509999999</v>
      </c>
      <c r="I190" s="325">
        <f t="shared" si="9"/>
        <v>0.9458396023094889</v>
      </c>
    </row>
    <row r="191" spans="3:9" s="258" customFormat="1" ht="33" customHeight="1">
      <c r="C191" s="321"/>
      <c r="D191" s="321"/>
      <c r="E191" s="321"/>
      <c r="F191" s="321"/>
      <c r="H191" s="322"/>
      <c r="I191" s="322"/>
    </row>
  </sheetData>
  <sheetProtection/>
  <mergeCells count="4">
    <mergeCell ref="A190:F190"/>
    <mergeCell ref="A1:G1"/>
    <mergeCell ref="A3:H3"/>
    <mergeCell ref="B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246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6.00390625" style="19" customWidth="1"/>
    <col min="2" max="2" width="55.7109375" style="19" customWidth="1"/>
    <col min="3" max="3" width="9.140625" style="19" customWidth="1"/>
    <col min="4" max="4" width="13.7109375" style="140" customWidth="1"/>
    <col min="5" max="5" width="9.140625" style="138" customWidth="1"/>
    <col min="6" max="6" width="9.140625" style="19" customWidth="1"/>
    <col min="7" max="7" width="12.421875" style="19" customWidth="1"/>
    <col min="8" max="8" width="11.57421875" style="19" customWidth="1"/>
    <col min="9" max="9" width="11.28125" style="19" customWidth="1"/>
    <col min="10" max="16384" width="9.140625" style="19" customWidth="1"/>
  </cols>
  <sheetData>
    <row r="2" spans="1:7" ht="12.75">
      <c r="A2" s="414" t="s">
        <v>453</v>
      </c>
      <c r="B2" s="414"/>
      <c r="C2" s="414"/>
      <c r="D2" s="414"/>
      <c r="E2" s="414"/>
      <c r="F2" s="414"/>
      <c r="G2" s="414"/>
    </row>
    <row r="3" spans="1:8" s="250" customFormat="1" ht="12.75">
      <c r="A3" s="251"/>
      <c r="B3" s="251"/>
      <c r="C3" s="252" t="s">
        <v>506</v>
      </c>
      <c r="D3" s="252"/>
      <c r="E3" s="252"/>
      <c r="F3" s="252"/>
      <c r="G3" s="252"/>
      <c r="H3" s="252"/>
    </row>
    <row r="4" spans="1:8" s="250" customFormat="1" ht="12.75">
      <c r="A4" s="424" t="s">
        <v>330</v>
      </c>
      <c r="B4" s="424"/>
      <c r="C4" s="424"/>
      <c r="D4" s="424"/>
      <c r="E4" s="424"/>
      <c r="F4" s="424"/>
      <c r="G4" s="424"/>
      <c r="H4" s="424"/>
    </row>
    <row r="5" spans="1:8" ht="42.75" customHeight="1">
      <c r="A5" s="426" t="s">
        <v>462</v>
      </c>
      <c r="B5" s="426"/>
      <c r="C5" s="426"/>
      <c r="D5" s="426"/>
      <c r="E5" s="426"/>
      <c r="F5" s="426"/>
      <c r="G5" s="426"/>
      <c r="H5" s="426"/>
    </row>
    <row r="7" ht="13.5" thickBot="1">
      <c r="G7" s="214" t="s">
        <v>68</v>
      </c>
    </row>
    <row r="8" spans="1:9" s="138" customFormat="1" ht="75.75" customHeight="1" thickBot="1">
      <c r="A8" s="326" t="s">
        <v>27</v>
      </c>
      <c r="B8" s="327" t="s">
        <v>454</v>
      </c>
      <c r="C8" s="326" t="s">
        <v>411</v>
      </c>
      <c r="D8" s="107" t="s">
        <v>50</v>
      </c>
      <c r="E8" s="107" t="s">
        <v>51</v>
      </c>
      <c r="F8" s="107" t="s">
        <v>108</v>
      </c>
      <c r="G8" s="262" t="s">
        <v>331</v>
      </c>
      <c r="H8" s="262" t="s">
        <v>328</v>
      </c>
      <c r="I8" s="262" t="s">
        <v>329</v>
      </c>
    </row>
    <row r="9" spans="1:9" s="138" customFormat="1" ht="13.5" thickBot="1">
      <c r="A9" s="328">
        <v>1</v>
      </c>
      <c r="B9" s="329">
        <v>2</v>
      </c>
      <c r="C9" s="106" t="s">
        <v>69</v>
      </c>
      <c r="D9" s="106" t="s">
        <v>70</v>
      </c>
      <c r="E9" s="106" t="s">
        <v>71</v>
      </c>
      <c r="F9" s="106" t="s">
        <v>72</v>
      </c>
      <c r="G9" s="106" t="s">
        <v>126</v>
      </c>
      <c r="H9" s="106" t="s">
        <v>127</v>
      </c>
      <c r="I9" s="107" t="s">
        <v>128</v>
      </c>
    </row>
    <row r="10" spans="1:9" ht="12.75">
      <c r="A10" s="161"/>
      <c r="B10" s="165" t="s">
        <v>194</v>
      </c>
      <c r="C10" s="162"/>
      <c r="D10" s="163"/>
      <c r="E10" s="164"/>
      <c r="F10" s="162"/>
      <c r="G10" s="185">
        <f>G11+G22</f>
        <v>1935.7090999999998</v>
      </c>
      <c r="H10" s="185">
        <f>H11+H22</f>
        <v>1860.31658</v>
      </c>
      <c r="I10" s="339">
        <f>H10/G10</f>
        <v>0.961051730345226</v>
      </c>
    </row>
    <row r="11" spans="1:9" ht="25.5">
      <c r="A11" s="23">
        <v>1</v>
      </c>
      <c r="B11" s="159" t="s">
        <v>11</v>
      </c>
      <c r="C11" s="158">
        <v>807</v>
      </c>
      <c r="D11" s="330" t="s">
        <v>179</v>
      </c>
      <c r="E11" s="115"/>
      <c r="F11" s="9"/>
      <c r="G11" s="186">
        <f>G17+G12</f>
        <v>280.05600000000004</v>
      </c>
      <c r="H11" s="186">
        <f>H17+H12</f>
        <v>271.12303</v>
      </c>
      <c r="I11" s="339">
        <f aca="true" t="shared" si="0" ref="I11:I74">H11/G11</f>
        <v>0.9681029151312595</v>
      </c>
    </row>
    <row r="12" spans="1:9" ht="54" customHeight="1">
      <c r="A12" s="23">
        <v>2</v>
      </c>
      <c r="B12" s="6" t="s">
        <v>13</v>
      </c>
      <c r="C12" s="12">
        <v>807</v>
      </c>
      <c r="D12" s="17" t="s">
        <v>180</v>
      </c>
      <c r="E12" s="109"/>
      <c r="F12" s="8"/>
      <c r="G12" s="187">
        <f>G13</f>
        <v>269.468</v>
      </c>
      <c r="H12" s="187">
        <f>H13</f>
        <v>260.53503</v>
      </c>
      <c r="I12" s="340">
        <f t="shared" si="0"/>
        <v>0.9668496073745305</v>
      </c>
    </row>
    <row r="13" spans="1:9" ht="25.5">
      <c r="A13" s="23">
        <v>3</v>
      </c>
      <c r="B13" s="6" t="s">
        <v>3</v>
      </c>
      <c r="C13" s="12">
        <v>807</v>
      </c>
      <c r="D13" s="17" t="s">
        <v>180</v>
      </c>
      <c r="E13" s="109" t="s">
        <v>60</v>
      </c>
      <c r="F13" s="8"/>
      <c r="G13" s="187">
        <f>G14</f>
        <v>269.468</v>
      </c>
      <c r="H13" s="187">
        <f>H14</f>
        <v>260.53503</v>
      </c>
      <c r="I13" s="340">
        <f t="shared" si="0"/>
        <v>0.9668496073745305</v>
      </c>
    </row>
    <row r="14" spans="1:9" ht="12.75">
      <c r="A14" s="23">
        <v>4</v>
      </c>
      <c r="B14" s="6" t="s">
        <v>61</v>
      </c>
      <c r="C14" s="12">
        <v>807</v>
      </c>
      <c r="D14" s="17" t="s">
        <v>180</v>
      </c>
      <c r="E14" s="109" t="s">
        <v>44</v>
      </c>
      <c r="F14" s="8"/>
      <c r="G14" s="187">
        <f>G15</f>
        <v>269.468</v>
      </c>
      <c r="H14" s="187">
        <f>H15</f>
        <v>260.53503</v>
      </c>
      <c r="I14" s="340">
        <f t="shared" si="0"/>
        <v>0.9668496073745305</v>
      </c>
    </row>
    <row r="15" spans="1:9" ht="12.75">
      <c r="A15" s="23">
        <v>5</v>
      </c>
      <c r="B15" s="7" t="s">
        <v>66</v>
      </c>
      <c r="C15" s="12">
        <v>807</v>
      </c>
      <c r="D15" s="17" t="s">
        <v>180</v>
      </c>
      <c r="E15" s="109" t="s">
        <v>44</v>
      </c>
      <c r="F15" s="8" t="s">
        <v>111</v>
      </c>
      <c r="G15" s="187">
        <f>G16</f>
        <v>269.468</v>
      </c>
      <c r="H15" s="187">
        <f>H16</f>
        <v>260.53503</v>
      </c>
      <c r="I15" s="340">
        <f t="shared" si="0"/>
        <v>0.9668496073745305</v>
      </c>
    </row>
    <row r="16" spans="1:9" ht="12.75">
      <c r="A16" s="23">
        <v>6</v>
      </c>
      <c r="B16" s="7" t="s">
        <v>67</v>
      </c>
      <c r="C16" s="12">
        <v>807</v>
      </c>
      <c r="D16" s="17" t="s">
        <v>180</v>
      </c>
      <c r="E16" s="109" t="s">
        <v>44</v>
      </c>
      <c r="F16" s="8" t="s">
        <v>112</v>
      </c>
      <c r="G16" s="187">
        <v>269.468</v>
      </c>
      <c r="H16" s="187">
        <v>260.53503</v>
      </c>
      <c r="I16" s="340">
        <f t="shared" si="0"/>
        <v>0.9668496073745305</v>
      </c>
    </row>
    <row r="17" spans="1:9" ht="54" customHeight="1">
      <c r="A17" s="23">
        <v>7</v>
      </c>
      <c r="B17" s="6" t="s">
        <v>437</v>
      </c>
      <c r="C17" s="12">
        <v>807</v>
      </c>
      <c r="D17" s="17" t="s">
        <v>324</v>
      </c>
      <c r="E17" s="109"/>
      <c r="F17" s="8"/>
      <c r="G17" s="187">
        <f>G18</f>
        <v>10.588</v>
      </c>
      <c r="H17" s="187">
        <f>H18</f>
        <v>10.588</v>
      </c>
      <c r="I17" s="340">
        <f t="shared" si="0"/>
        <v>1</v>
      </c>
    </row>
    <row r="18" spans="1:9" ht="25.5">
      <c r="A18" s="23">
        <v>8</v>
      </c>
      <c r="B18" s="6" t="s">
        <v>3</v>
      </c>
      <c r="C18" s="12">
        <v>807</v>
      </c>
      <c r="D18" s="17" t="s">
        <v>324</v>
      </c>
      <c r="E18" s="109" t="s">
        <v>60</v>
      </c>
      <c r="F18" s="8"/>
      <c r="G18" s="187">
        <f>G19</f>
        <v>10.588</v>
      </c>
      <c r="H18" s="187">
        <f>H19</f>
        <v>10.588</v>
      </c>
      <c r="I18" s="340">
        <f t="shared" si="0"/>
        <v>1</v>
      </c>
    </row>
    <row r="19" spans="1:9" ht="12.75">
      <c r="A19" s="23">
        <v>9</v>
      </c>
      <c r="B19" s="6" t="s">
        <v>61</v>
      </c>
      <c r="C19" s="12">
        <v>807</v>
      </c>
      <c r="D19" s="17" t="s">
        <v>324</v>
      </c>
      <c r="E19" s="109" t="s">
        <v>44</v>
      </c>
      <c r="F19" s="8"/>
      <c r="G19" s="187">
        <f>G20</f>
        <v>10.588</v>
      </c>
      <c r="H19" s="187">
        <f>H20</f>
        <v>10.588</v>
      </c>
      <c r="I19" s="340">
        <f t="shared" si="0"/>
        <v>1</v>
      </c>
    </row>
    <row r="20" spans="1:9" ht="12.75">
      <c r="A20" s="23">
        <v>10</v>
      </c>
      <c r="B20" s="7" t="s">
        <v>66</v>
      </c>
      <c r="C20" s="12">
        <v>807</v>
      </c>
      <c r="D20" s="17" t="s">
        <v>324</v>
      </c>
      <c r="E20" s="109" t="s">
        <v>44</v>
      </c>
      <c r="F20" s="8" t="s">
        <v>111</v>
      </c>
      <c r="G20" s="187">
        <f>G21</f>
        <v>10.588</v>
      </c>
      <c r="H20" s="187">
        <f>H21</f>
        <v>10.588</v>
      </c>
      <c r="I20" s="340">
        <f t="shared" si="0"/>
        <v>1</v>
      </c>
    </row>
    <row r="21" spans="1:9" ht="12.75">
      <c r="A21" s="23">
        <v>11</v>
      </c>
      <c r="B21" s="7" t="s">
        <v>67</v>
      </c>
      <c r="C21" s="12">
        <v>807</v>
      </c>
      <c r="D21" s="17" t="s">
        <v>324</v>
      </c>
      <c r="E21" s="109" t="s">
        <v>44</v>
      </c>
      <c r="F21" s="8" t="s">
        <v>112</v>
      </c>
      <c r="G21" s="187">
        <v>10.588</v>
      </c>
      <c r="H21" s="187">
        <v>10.588</v>
      </c>
      <c r="I21" s="340">
        <f t="shared" si="0"/>
        <v>1</v>
      </c>
    </row>
    <row r="22" spans="1:9" ht="29.25" customHeight="1">
      <c r="A22" s="23">
        <v>12</v>
      </c>
      <c r="B22" s="160" t="s">
        <v>9</v>
      </c>
      <c r="C22" s="158">
        <v>807</v>
      </c>
      <c r="D22" s="330" t="s">
        <v>174</v>
      </c>
      <c r="E22" s="115"/>
      <c r="F22" s="9"/>
      <c r="G22" s="186">
        <f>G23+G49</f>
        <v>1655.6530999999998</v>
      </c>
      <c r="H22" s="186">
        <f>H23+H49</f>
        <v>1589.19355</v>
      </c>
      <c r="I22" s="339">
        <f t="shared" si="0"/>
        <v>0.9598590127364242</v>
      </c>
    </row>
    <row r="23" spans="1:9" ht="25.5">
      <c r="A23" s="23">
        <v>13</v>
      </c>
      <c r="B23" s="159" t="s">
        <v>12</v>
      </c>
      <c r="C23" s="12">
        <v>807</v>
      </c>
      <c r="D23" s="143" t="s">
        <v>173</v>
      </c>
      <c r="E23" s="109"/>
      <c r="F23" s="8"/>
      <c r="G23" s="186">
        <f>G24+G29+G34+G39+G44</f>
        <v>563.7172499999999</v>
      </c>
      <c r="H23" s="186">
        <f>H24+H29+H34+H39+H44</f>
        <v>502.25584</v>
      </c>
      <c r="I23" s="339">
        <f t="shared" si="0"/>
        <v>0.8909712094139395</v>
      </c>
    </row>
    <row r="24" spans="1:9" ht="87.75" customHeight="1">
      <c r="A24" s="23">
        <v>14</v>
      </c>
      <c r="B24" s="7" t="s">
        <v>277</v>
      </c>
      <c r="C24" s="12">
        <v>807</v>
      </c>
      <c r="D24" s="143" t="s">
        <v>173</v>
      </c>
      <c r="E24" s="109"/>
      <c r="F24" s="8"/>
      <c r="G24" s="187">
        <v>3.663</v>
      </c>
      <c r="H24" s="187">
        <v>3.663</v>
      </c>
      <c r="I24" s="340">
        <f t="shared" si="0"/>
        <v>1</v>
      </c>
    </row>
    <row r="25" spans="1:9" ht="25.5">
      <c r="A25" s="23">
        <v>15</v>
      </c>
      <c r="B25" s="10" t="s">
        <v>133</v>
      </c>
      <c r="C25" s="12">
        <v>807</v>
      </c>
      <c r="D25" s="17" t="s">
        <v>282</v>
      </c>
      <c r="E25" s="109" t="s">
        <v>49</v>
      </c>
      <c r="F25" s="8"/>
      <c r="G25" s="187">
        <f>G24</f>
        <v>3.663</v>
      </c>
      <c r="H25" s="187">
        <f>H24</f>
        <v>3.663</v>
      </c>
      <c r="I25" s="340">
        <f t="shared" si="0"/>
        <v>1</v>
      </c>
    </row>
    <row r="26" spans="1:9" ht="25.5">
      <c r="A26" s="23">
        <v>16</v>
      </c>
      <c r="B26" s="10" t="s">
        <v>132</v>
      </c>
      <c r="C26" s="12">
        <v>807</v>
      </c>
      <c r="D26" s="17" t="s">
        <v>282</v>
      </c>
      <c r="E26" s="109" t="s">
        <v>42</v>
      </c>
      <c r="F26" s="8"/>
      <c r="G26" s="187">
        <f>G25</f>
        <v>3.663</v>
      </c>
      <c r="H26" s="187">
        <f>H25</f>
        <v>3.663</v>
      </c>
      <c r="I26" s="340">
        <f t="shared" si="0"/>
        <v>1</v>
      </c>
    </row>
    <row r="27" spans="1:9" ht="12.75">
      <c r="A27" s="23">
        <v>17</v>
      </c>
      <c r="B27" s="7" t="s">
        <v>62</v>
      </c>
      <c r="C27" s="12">
        <v>807</v>
      </c>
      <c r="D27" s="17" t="s">
        <v>282</v>
      </c>
      <c r="E27" s="109" t="s">
        <v>42</v>
      </c>
      <c r="F27" s="8" t="s">
        <v>116</v>
      </c>
      <c r="G27" s="187">
        <f>G26</f>
        <v>3.663</v>
      </c>
      <c r="H27" s="187">
        <f>H26</f>
        <v>3.663</v>
      </c>
      <c r="I27" s="340">
        <f t="shared" si="0"/>
        <v>1</v>
      </c>
    </row>
    <row r="28" spans="1:9" ht="12.75">
      <c r="A28" s="23">
        <v>18</v>
      </c>
      <c r="B28" s="7" t="s">
        <v>2</v>
      </c>
      <c r="C28" s="12">
        <v>807</v>
      </c>
      <c r="D28" s="17" t="s">
        <v>282</v>
      </c>
      <c r="E28" s="109" t="s">
        <v>42</v>
      </c>
      <c r="F28" s="8" t="s">
        <v>115</v>
      </c>
      <c r="G28" s="187">
        <f>G27</f>
        <v>3.663</v>
      </c>
      <c r="H28" s="187">
        <f>H27</f>
        <v>3.663</v>
      </c>
      <c r="I28" s="340">
        <f t="shared" si="0"/>
        <v>1</v>
      </c>
    </row>
    <row r="29" spans="1:9" ht="77.25" customHeight="1">
      <c r="A29" s="23">
        <v>19</v>
      </c>
      <c r="B29" s="7" t="s">
        <v>297</v>
      </c>
      <c r="C29" s="12">
        <v>807</v>
      </c>
      <c r="D29" s="143" t="s">
        <v>173</v>
      </c>
      <c r="E29" s="109"/>
      <c r="F29" s="8"/>
      <c r="G29" s="187">
        <v>6.86</v>
      </c>
      <c r="H29" s="187">
        <v>6.86</v>
      </c>
      <c r="I29" s="340">
        <f t="shared" si="0"/>
        <v>1</v>
      </c>
    </row>
    <row r="30" spans="1:9" ht="25.5">
      <c r="A30" s="23">
        <v>20</v>
      </c>
      <c r="B30" s="10" t="s">
        <v>133</v>
      </c>
      <c r="C30" s="12">
        <v>807</v>
      </c>
      <c r="D30" s="17" t="s">
        <v>295</v>
      </c>
      <c r="E30" s="109" t="s">
        <v>49</v>
      </c>
      <c r="F30" s="8"/>
      <c r="G30" s="187">
        <f>G29</f>
        <v>6.86</v>
      </c>
      <c r="H30" s="187">
        <f>H29</f>
        <v>6.86</v>
      </c>
      <c r="I30" s="340">
        <f t="shared" si="0"/>
        <v>1</v>
      </c>
    </row>
    <row r="31" spans="1:9" ht="25.5">
      <c r="A31" s="23">
        <v>21</v>
      </c>
      <c r="B31" s="10" t="s">
        <v>132</v>
      </c>
      <c r="C31" s="12">
        <v>807</v>
      </c>
      <c r="D31" s="17" t="s">
        <v>295</v>
      </c>
      <c r="E31" s="109" t="s">
        <v>42</v>
      </c>
      <c r="F31" s="8"/>
      <c r="G31" s="187">
        <f>G30</f>
        <v>6.86</v>
      </c>
      <c r="H31" s="187">
        <f>H30</f>
        <v>6.86</v>
      </c>
      <c r="I31" s="340">
        <f t="shared" si="0"/>
        <v>1</v>
      </c>
    </row>
    <row r="32" spans="1:9" ht="12.75">
      <c r="A32" s="23">
        <v>22</v>
      </c>
      <c r="B32" s="7" t="s">
        <v>62</v>
      </c>
      <c r="C32" s="12">
        <v>807</v>
      </c>
      <c r="D32" s="17" t="s">
        <v>295</v>
      </c>
      <c r="E32" s="109" t="s">
        <v>42</v>
      </c>
      <c r="F32" s="8" t="s">
        <v>116</v>
      </c>
      <c r="G32" s="187">
        <f>G31</f>
        <v>6.86</v>
      </c>
      <c r="H32" s="187">
        <f>H31</f>
        <v>6.86</v>
      </c>
      <c r="I32" s="340">
        <f t="shared" si="0"/>
        <v>1</v>
      </c>
    </row>
    <row r="33" spans="1:9" ht="12.75">
      <c r="A33" s="23">
        <v>23</v>
      </c>
      <c r="B33" s="7" t="s">
        <v>2</v>
      </c>
      <c r="C33" s="12">
        <v>807</v>
      </c>
      <c r="D33" s="17" t="s">
        <v>295</v>
      </c>
      <c r="E33" s="109" t="s">
        <v>42</v>
      </c>
      <c r="F33" s="8" t="s">
        <v>115</v>
      </c>
      <c r="G33" s="187">
        <f>G32</f>
        <v>6.86</v>
      </c>
      <c r="H33" s="187">
        <f>H32</f>
        <v>6.86</v>
      </c>
      <c r="I33" s="340">
        <f t="shared" si="0"/>
        <v>1</v>
      </c>
    </row>
    <row r="34" spans="1:9" ht="67.5" customHeight="1">
      <c r="A34" s="23">
        <v>24</v>
      </c>
      <c r="B34" s="7" t="s">
        <v>296</v>
      </c>
      <c r="C34" s="12">
        <v>807</v>
      </c>
      <c r="D34" s="143" t="s">
        <v>173</v>
      </c>
      <c r="E34" s="109"/>
      <c r="F34" s="8"/>
      <c r="G34" s="187">
        <v>34.3</v>
      </c>
      <c r="H34" s="187">
        <v>34.3</v>
      </c>
      <c r="I34" s="340">
        <f t="shared" si="0"/>
        <v>1</v>
      </c>
    </row>
    <row r="35" spans="1:9" ht="25.5">
      <c r="A35" s="23">
        <v>25</v>
      </c>
      <c r="B35" s="10" t="s">
        <v>133</v>
      </c>
      <c r="C35" s="12">
        <v>807</v>
      </c>
      <c r="D35" s="17" t="s">
        <v>294</v>
      </c>
      <c r="E35" s="109" t="s">
        <v>49</v>
      </c>
      <c r="F35" s="8"/>
      <c r="G35" s="187">
        <f>G34</f>
        <v>34.3</v>
      </c>
      <c r="H35" s="187">
        <f>H34</f>
        <v>34.3</v>
      </c>
      <c r="I35" s="340">
        <f t="shared" si="0"/>
        <v>1</v>
      </c>
    </row>
    <row r="36" spans="1:9" ht="25.5">
      <c r="A36" s="23">
        <v>26</v>
      </c>
      <c r="B36" s="10" t="s">
        <v>132</v>
      </c>
      <c r="C36" s="12">
        <v>807</v>
      </c>
      <c r="D36" s="17" t="s">
        <v>294</v>
      </c>
      <c r="E36" s="109" t="s">
        <v>42</v>
      </c>
      <c r="F36" s="8"/>
      <c r="G36" s="187">
        <f>G35</f>
        <v>34.3</v>
      </c>
      <c r="H36" s="187">
        <f>H35</f>
        <v>34.3</v>
      </c>
      <c r="I36" s="340">
        <f t="shared" si="0"/>
        <v>1</v>
      </c>
    </row>
    <row r="37" spans="1:9" ht="12.75">
      <c r="A37" s="23">
        <v>27</v>
      </c>
      <c r="B37" s="7" t="s">
        <v>62</v>
      </c>
      <c r="C37" s="12">
        <v>807</v>
      </c>
      <c r="D37" s="17" t="s">
        <v>294</v>
      </c>
      <c r="E37" s="109" t="s">
        <v>42</v>
      </c>
      <c r="F37" s="8" t="s">
        <v>116</v>
      </c>
      <c r="G37" s="187">
        <f>G36</f>
        <v>34.3</v>
      </c>
      <c r="H37" s="187">
        <f>H36</f>
        <v>34.3</v>
      </c>
      <c r="I37" s="340">
        <f t="shared" si="0"/>
        <v>1</v>
      </c>
    </row>
    <row r="38" spans="1:9" ht="12.75">
      <c r="A38" s="23">
        <v>28</v>
      </c>
      <c r="B38" s="7" t="s">
        <v>2</v>
      </c>
      <c r="C38" s="12">
        <v>807</v>
      </c>
      <c r="D38" s="17" t="s">
        <v>294</v>
      </c>
      <c r="E38" s="109" t="s">
        <v>42</v>
      </c>
      <c r="F38" s="8" t="s">
        <v>115</v>
      </c>
      <c r="G38" s="187">
        <f>G37</f>
        <v>34.3</v>
      </c>
      <c r="H38" s="187">
        <f>H37</f>
        <v>34.3</v>
      </c>
      <c r="I38" s="340">
        <f t="shared" si="0"/>
        <v>1</v>
      </c>
    </row>
    <row r="39" spans="1:9" ht="70.5" customHeight="1">
      <c r="A39" s="23">
        <v>29</v>
      </c>
      <c r="B39" s="7" t="s">
        <v>278</v>
      </c>
      <c r="C39" s="12">
        <v>807</v>
      </c>
      <c r="D39" s="143" t="s">
        <v>173</v>
      </c>
      <c r="E39" s="109"/>
      <c r="F39" s="8"/>
      <c r="G39" s="187">
        <v>366.22274</v>
      </c>
      <c r="H39" s="187">
        <v>366.22274</v>
      </c>
      <c r="I39" s="340">
        <f t="shared" si="0"/>
        <v>1</v>
      </c>
    </row>
    <row r="40" spans="1:9" ht="25.5">
      <c r="A40" s="23">
        <v>30</v>
      </c>
      <c r="B40" s="10" t="s">
        <v>133</v>
      </c>
      <c r="C40" s="12">
        <v>807</v>
      </c>
      <c r="D40" s="17" t="s">
        <v>281</v>
      </c>
      <c r="E40" s="109" t="s">
        <v>49</v>
      </c>
      <c r="F40" s="8"/>
      <c r="G40" s="187">
        <f>G39</f>
        <v>366.22274</v>
      </c>
      <c r="H40" s="187">
        <f>H39</f>
        <v>366.22274</v>
      </c>
      <c r="I40" s="340">
        <f t="shared" si="0"/>
        <v>1</v>
      </c>
    </row>
    <row r="41" spans="1:9" ht="25.5">
      <c r="A41" s="23">
        <v>31</v>
      </c>
      <c r="B41" s="10" t="s">
        <v>132</v>
      </c>
      <c r="C41" s="12">
        <v>807</v>
      </c>
      <c r="D41" s="17" t="s">
        <v>281</v>
      </c>
      <c r="E41" s="109" t="s">
        <v>42</v>
      </c>
      <c r="F41" s="8"/>
      <c r="G41" s="187">
        <f>G40</f>
        <v>366.22274</v>
      </c>
      <c r="H41" s="187">
        <f>H40</f>
        <v>366.22274</v>
      </c>
      <c r="I41" s="340">
        <f t="shared" si="0"/>
        <v>1</v>
      </c>
    </row>
    <row r="42" spans="1:9" ht="12.75">
      <c r="A42" s="23">
        <v>32</v>
      </c>
      <c r="B42" s="7" t="s">
        <v>62</v>
      </c>
      <c r="C42" s="12">
        <v>807</v>
      </c>
      <c r="D42" s="17" t="s">
        <v>281</v>
      </c>
      <c r="E42" s="109" t="s">
        <v>42</v>
      </c>
      <c r="F42" s="8" t="s">
        <v>116</v>
      </c>
      <c r="G42" s="187">
        <f>G41</f>
        <v>366.22274</v>
      </c>
      <c r="H42" s="187">
        <f>H41</f>
        <v>366.22274</v>
      </c>
      <c r="I42" s="340">
        <f t="shared" si="0"/>
        <v>1</v>
      </c>
    </row>
    <row r="43" spans="1:9" ht="12.75">
      <c r="A43" s="23">
        <v>33</v>
      </c>
      <c r="B43" s="7" t="s">
        <v>2</v>
      </c>
      <c r="C43" s="12">
        <v>807</v>
      </c>
      <c r="D43" s="17" t="s">
        <v>281</v>
      </c>
      <c r="E43" s="109" t="s">
        <v>42</v>
      </c>
      <c r="F43" s="8" t="s">
        <v>115</v>
      </c>
      <c r="G43" s="187">
        <f>G42</f>
        <v>366.22274</v>
      </c>
      <c r="H43" s="187">
        <f>H42</f>
        <v>366.22274</v>
      </c>
      <c r="I43" s="340">
        <f t="shared" si="0"/>
        <v>1</v>
      </c>
    </row>
    <row r="44" spans="1:9" ht="90" customHeight="1">
      <c r="A44" s="23">
        <v>34</v>
      </c>
      <c r="B44" s="20" t="s">
        <v>14</v>
      </c>
      <c r="C44" s="12">
        <v>807</v>
      </c>
      <c r="D44" s="17" t="s">
        <v>173</v>
      </c>
      <c r="E44" s="109"/>
      <c r="F44" s="8"/>
      <c r="G44" s="187">
        <v>152.67151</v>
      </c>
      <c r="H44" s="187">
        <v>91.2101</v>
      </c>
      <c r="I44" s="340">
        <f t="shared" si="0"/>
        <v>0.597427116558944</v>
      </c>
    </row>
    <row r="45" spans="1:9" ht="25.5">
      <c r="A45" s="23">
        <v>35</v>
      </c>
      <c r="B45" s="10" t="s">
        <v>133</v>
      </c>
      <c r="C45" s="12">
        <v>807</v>
      </c>
      <c r="D45" s="17" t="s">
        <v>175</v>
      </c>
      <c r="E45" s="109" t="s">
        <v>49</v>
      </c>
      <c r="F45" s="8"/>
      <c r="G45" s="187">
        <f>G44</f>
        <v>152.67151</v>
      </c>
      <c r="H45" s="187">
        <f>H44</f>
        <v>91.2101</v>
      </c>
      <c r="I45" s="340">
        <f t="shared" si="0"/>
        <v>0.597427116558944</v>
      </c>
    </row>
    <row r="46" spans="1:9" ht="25.5">
      <c r="A46" s="23">
        <v>36</v>
      </c>
      <c r="B46" s="10" t="s">
        <v>132</v>
      </c>
      <c r="C46" s="12">
        <v>807</v>
      </c>
      <c r="D46" s="17" t="s">
        <v>175</v>
      </c>
      <c r="E46" s="109" t="s">
        <v>42</v>
      </c>
      <c r="F46" s="8"/>
      <c r="G46" s="187">
        <f>G45</f>
        <v>152.67151</v>
      </c>
      <c r="H46" s="187">
        <f>H45</f>
        <v>91.2101</v>
      </c>
      <c r="I46" s="340">
        <f t="shared" si="0"/>
        <v>0.597427116558944</v>
      </c>
    </row>
    <row r="47" spans="1:9" ht="12.75">
      <c r="A47" s="23">
        <v>37</v>
      </c>
      <c r="B47" s="7" t="s">
        <v>62</v>
      </c>
      <c r="C47" s="12">
        <v>807</v>
      </c>
      <c r="D47" s="17" t="s">
        <v>175</v>
      </c>
      <c r="E47" s="109" t="s">
        <v>42</v>
      </c>
      <c r="F47" s="8" t="s">
        <v>116</v>
      </c>
      <c r="G47" s="187">
        <f>G46</f>
        <v>152.67151</v>
      </c>
      <c r="H47" s="187">
        <f>H46</f>
        <v>91.2101</v>
      </c>
      <c r="I47" s="340">
        <f t="shared" si="0"/>
        <v>0.597427116558944</v>
      </c>
    </row>
    <row r="48" spans="1:9" ht="12.75">
      <c r="A48" s="23">
        <v>38</v>
      </c>
      <c r="B48" s="7" t="s">
        <v>2</v>
      </c>
      <c r="C48" s="12">
        <v>807</v>
      </c>
      <c r="D48" s="17" t="s">
        <v>175</v>
      </c>
      <c r="E48" s="109" t="s">
        <v>42</v>
      </c>
      <c r="F48" s="8" t="s">
        <v>115</v>
      </c>
      <c r="G48" s="187">
        <f>G47</f>
        <v>152.67151</v>
      </c>
      <c r="H48" s="187">
        <f>H47</f>
        <v>91.2101</v>
      </c>
      <c r="I48" s="340">
        <f t="shared" si="0"/>
        <v>0.597427116558944</v>
      </c>
    </row>
    <row r="49" spans="1:9" ht="25.5">
      <c r="A49" s="23">
        <v>39</v>
      </c>
      <c r="B49" s="159" t="s">
        <v>494</v>
      </c>
      <c r="C49" s="158">
        <v>807</v>
      </c>
      <c r="D49" s="330" t="s">
        <v>176</v>
      </c>
      <c r="E49" s="115"/>
      <c r="F49" s="9"/>
      <c r="G49" s="186">
        <f>G50+G55+G60+G65+G70</f>
        <v>1091.9358499999998</v>
      </c>
      <c r="H49" s="186">
        <f>H50+H55+H60+H65+H70</f>
        <v>1086.93771</v>
      </c>
      <c r="I49" s="339">
        <f t="shared" si="0"/>
        <v>0.9954226798213467</v>
      </c>
    </row>
    <row r="50" spans="1:9" ht="56.25" customHeight="1">
      <c r="A50" s="23">
        <v>40</v>
      </c>
      <c r="B50" s="13" t="s">
        <v>495</v>
      </c>
      <c r="C50" s="12">
        <v>807</v>
      </c>
      <c r="D50" s="17" t="s">
        <v>177</v>
      </c>
      <c r="E50" s="109"/>
      <c r="F50" s="8"/>
      <c r="G50" s="187">
        <f>G51</f>
        <v>486.2876</v>
      </c>
      <c r="H50" s="187">
        <f>H51</f>
        <v>486.2876</v>
      </c>
      <c r="I50" s="340">
        <f t="shared" si="0"/>
        <v>1</v>
      </c>
    </row>
    <row r="51" spans="1:9" ht="25.5">
      <c r="A51" s="23">
        <v>41</v>
      </c>
      <c r="B51" s="10" t="s">
        <v>133</v>
      </c>
      <c r="C51" s="12">
        <v>807</v>
      </c>
      <c r="D51" s="17" t="s">
        <v>177</v>
      </c>
      <c r="E51" s="109" t="s">
        <v>49</v>
      </c>
      <c r="F51" s="8"/>
      <c r="G51" s="187">
        <f>G52</f>
        <v>486.2876</v>
      </c>
      <c r="H51" s="187">
        <f>H52</f>
        <v>486.2876</v>
      </c>
      <c r="I51" s="340">
        <f t="shared" si="0"/>
        <v>1</v>
      </c>
    </row>
    <row r="52" spans="1:9" ht="28.5" customHeight="1">
      <c r="A52" s="23">
        <v>42</v>
      </c>
      <c r="B52" s="10" t="s">
        <v>132</v>
      </c>
      <c r="C52" s="12">
        <v>807</v>
      </c>
      <c r="D52" s="17" t="s">
        <v>177</v>
      </c>
      <c r="E52" s="109" t="s">
        <v>42</v>
      </c>
      <c r="F52" s="8"/>
      <c r="G52" s="187">
        <v>486.2876</v>
      </c>
      <c r="H52" s="187">
        <v>486.2876</v>
      </c>
      <c r="I52" s="340">
        <f t="shared" si="0"/>
        <v>1</v>
      </c>
    </row>
    <row r="53" spans="1:9" ht="18" customHeight="1">
      <c r="A53" s="23">
        <v>43</v>
      </c>
      <c r="B53" s="10" t="s">
        <v>38</v>
      </c>
      <c r="C53" s="12">
        <v>807</v>
      </c>
      <c r="D53" s="17" t="s">
        <v>177</v>
      </c>
      <c r="E53" s="109" t="s">
        <v>42</v>
      </c>
      <c r="F53" s="8" t="s">
        <v>117</v>
      </c>
      <c r="G53" s="187">
        <f>G52</f>
        <v>486.2876</v>
      </c>
      <c r="H53" s="187">
        <f>H52</f>
        <v>486.2876</v>
      </c>
      <c r="I53" s="340">
        <f t="shared" si="0"/>
        <v>1</v>
      </c>
    </row>
    <row r="54" spans="1:9" ht="17.25" customHeight="1">
      <c r="A54" s="23">
        <v>44</v>
      </c>
      <c r="B54" s="10" t="s">
        <v>40</v>
      </c>
      <c r="C54" s="12">
        <v>807</v>
      </c>
      <c r="D54" s="17" t="s">
        <v>177</v>
      </c>
      <c r="E54" s="109" t="s">
        <v>42</v>
      </c>
      <c r="F54" s="8" t="s">
        <v>118</v>
      </c>
      <c r="G54" s="187">
        <f>G53</f>
        <v>486.2876</v>
      </c>
      <c r="H54" s="187">
        <f>H53</f>
        <v>486.2876</v>
      </c>
      <c r="I54" s="340">
        <f t="shared" si="0"/>
        <v>1</v>
      </c>
    </row>
    <row r="55" spans="1:9" ht="66.75" customHeight="1">
      <c r="A55" s="23">
        <v>45</v>
      </c>
      <c r="B55" s="7" t="s">
        <v>455</v>
      </c>
      <c r="C55" s="12">
        <v>807</v>
      </c>
      <c r="D55" s="17" t="s">
        <v>430</v>
      </c>
      <c r="E55" s="109"/>
      <c r="F55" s="8"/>
      <c r="G55" s="187">
        <f>G56</f>
        <v>60.0964</v>
      </c>
      <c r="H55" s="187">
        <f>H56</f>
        <v>60.0964</v>
      </c>
      <c r="I55" s="340">
        <f t="shared" si="0"/>
        <v>1</v>
      </c>
    </row>
    <row r="56" spans="1:9" ht="25.5">
      <c r="A56" s="23">
        <v>46</v>
      </c>
      <c r="B56" s="10" t="s">
        <v>133</v>
      </c>
      <c r="C56" s="12">
        <v>807</v>
      </c>
      <c r="D56" s="17" t="s">
        <v>430</v>
      </c>
      <c r="E56" s="109" t="s">
        <v>49</v>
      </c>
      <c r="F56" s="8"/>
      <c r="G56" s="187">
        <f>G57</f>
        <v>60.0964</v>
      </c>
      <c r="H56" s="187">
        <f>H57</f>
        <v>60.0964</v>
      </c>
      <c r="I56" s="340">
        <f t="shared" si="0"/>
        <v>1</v>
      </c>
    </row>
    <row r="57" spans="1:9" ht="30.75" customHeight="1">
      <c r="A57" s="23">
        <v>47</v>
      </c>
      <c r="B57" s="10" t="s">
        <v>132</v>
      </c>
      <c r="C57" s="12">
        <v>807</v>
      </c>
      <c r="D57" s="17" t="s">
        <v>430</v>
      </c>
      <c r="E57" s="109" t="s">
        <v>42</v>
      </c>
      <c r="F57" s="8"/>
      <c r="G57" s="187">
        <v>60.0964</v>
      </c>
      <c r="H57" s="187">
        <v>60.0964</v>
      </c>
      <c r="I57" s="340">
        <f t="shared" si="0"/>
        <v>1</v>
      </c>
    </row>
    <row r="58" spans="1:9" ht="13.5" customHeight="1">
      <c r="A58" s="23">
        <v>48</v>
      </c>
      <c r="B58" s="10" t="s">
        <v>38</v>
      </c>
      <c r="C58" s="12">
        <v>807</v>
      </c>
      <c r="D58" s="17" t="s">
        <v>430</v>
      </c>
      <c r="E58" s="109" t="s">
        <v>42</v>
      </c>
      <c r="F58" s="8" t="s">
        <v>117</v>
      </c>
      <c r="G58" s="187">
        <f>G57</f>
        <v>60.0964</v>
      </c>
      <c r="H58" s="187">
        <f>H57</f>
        <v>60.0964</v>
      </c>
      <c r="I58" s="340">
        <f t="shared" si="0"/>
        <v>1</v>
      </c>
    </row>
    <row r="59" spans="1:9" ht="12.75" customHeight="1">
      <c r="A59" s="23">
        <v>49</v>
      </c>
      <c r="B59" s="10" t="s">
        <v>40</v>
      </c>
      <c r="C59" s="12">
        <v>807</v>
      </c>
      <c r="D59" s="17" t="s">
        <v>430</v>
      </c>
      <c r="E59" s="109" t="s">
        <v>42</v>
      </c>
      <c r="F59" s="8" t="s">
        <v>118</v>
      </c>
      <c r="G59" s="187">
        <f>G58</f>
        <v>60.0964</v>
      </c>
      <c r="H59" s="187">
        <f>H58</f>
        <v>60.0964</v>
      </c>
      <c r="I59" s="340">
        <f t="shared" si="0"/>
        <v>1</v>
      </c>
    </row>
    <row r="60" spans="1:9" ht="63.75">
      <c r="A60" s="23">
        <v>50</v>
      </c>
      <c r="B60" s="7" t="s">
        <v>497</v>
      </c>
      <c r="C60" s="12">
        <v>807</v>
      </c>
      <c r="D60" s="17" t="s">
        <v>178</v>
      </c>
      <c r="E60" s="109"/>
      <c r="F60" s="8"/>
      <c r="G60" s="187">
        <f>G61</f>
        <v>45.737</v>
      </c>
      <c r="H60" s="187">
        <f>H61</f>
        <v>45.737</v>
      </c>
      <c r="I60" s="340">
        <f t="shared" si="0"/>
        <v>1</v>
      </c>
    </row>
    <row r="61" spans="1:9" ht="25.5">
      <c r="A61" s="23">
        <v>51</v>
      </c>
      <c r="B61" s="10" t="s">
        <v>133</v>
      </c>
      <c r="C61" s="12">
        <v>807</v>
      </c>
      <c r="D61" s="17" t="s">
        <v>178</v>
      </c>
      <c r="E61" s="109" t="s">
        <v>49</v>
      </c>
      <c r="F61" s="8"/>
      <c r="G61" s="187">
        <f>G62</f>
        <v>45.737</v>
      </c>
      <c r="H61" s="187">
        <f>H62</f>
        <v>45.737</v>
      </c>
      <c r="I61" s="340">
        <f t="shared" si="0"/>
        <v>1</v>
      </c>
    </row>
    <row r="62" spans="1:9" ht="29.25" customHeight="1">
      <c r="A62" s="23">
        <v>52</v>
      </c>
      <c r="B62" s="10" t="s">
        <v>132</v>
      </c>
      <c r="C62" s="12">
        <v>807</v>
      </c>
      <c r="D62" s="17" t="s">
        <v>178</v>
      </c>
      <c r="E62" s="109" t="s">
        <v>42</v>
      </c>
      <c r="F62" s="8"/>
      <c r="G62" s="187">
        <v>45.737</v>
      </c>
      <c r="H62" s="187">
        <v>45.737</v>
      </c>
      <c r="I62" s="340">
        <f t="shared" si="0"/>
        <v>1</v>
      </c>
    </row>
    <row r="63" spans="1:9" s="21" customFormat="1" ht="12.75">
      <c r="A63" s="23">
        <v>53</v>
      </c>
      <c r="B63" s="10" t="s">
        <v>38</v>
      </c>
      <c r="C63" s="12">
        <v>807</v>
      </c>
      <c r="D63" s="17" t="s">
        <v>178</v>
      </c>
      <c r="E63" s="109" t="s">
        <v>42</v>
      </c>
      <c r="F63" s="8" t="s">
        <v>117</v>
      </c>
      <c r="G63" s="187">
        <f>G62</f>
        <v>45.737</v>
      </c>
      <c r="H63" s="187">
        <f>H62</f>
        <v>45.737</v>
      </c>
      <c r="I63" s="340">
        <f t="shared" si="0"/>
        <v>1</v>
      </c>
    </row>
    <row r="64" spans="1:9" s="21" customFormat="1" ht="12.75">
      <c r="A64" s="23">
        <v>54</v>
      </c>
      <c r="B64" s="10" t="s">
        <v>40</v>
      </c>
      <c r="C64" s="12">
        <v>807</v>
      </c>
      <c r="D64" s="17" t="s">
        <v>178</v>
      </c>
      <c r="E64" s="109" t="s">
        <v>42</v>
      </c>
      <c r="F64" s="8" t="s">
        <v>118</v>
      </c>
      <c r="G64" s="187">
        <f>G63</f>
        <v>45.737</v>
      </c>
      <c r="H64" s="187">
        <f>H63</f>
        <v>45.737</v>
      </c>
      <c r="I64" s="340">
        <f t="shared" si="0"/>
        <v>1</v>
      </c>
    </row>
    <row r="65" spans="1:9" ht="80.25" customHeight="1">
      <c r="A65" s="23">
        <v>55</v>
      </c>
      <c r="B65" s="7" t="s">
        <v>498</v>
      </c>
      <c r="C65" s="12">
        <v>807</v>
      </c>
      <c r="D65" s="141" t="s">
        <v>298</v>
      </c>
      <c r="E65" s="109"/>
      <c r="F65" s="8"/>
      <c r="G65" s="188">
        <f>G66</f>
        <v>499.315</v>
      </c>
      <c r="H65" s="188">
        <f>H66</f>
        <v>494.31686</v>
      </c>
      <c r="I65" s="340">
        <f t="shared" si="0"/>
        <v>0.9899900063086429</v>
      </c>
    </row>
    <row r="66" spans="1:9" ht="25.5" customHeight="1">
      <c r="A66" s="23">
        <v>56</v>
      </c>
      <c r="B66" s="105" t="s">
        <v>133</v>
      </c>
      <c r="C66" s="12">
        <v>807</v>
      </c>
      <c r="D66" s="141" t="s">
        <v>298</v>
      </c>
      <c r="E66" s="109" t="s">
        <v>49</v>
      </c>
      <c r="F66" s="8"/>
      <c r="G66" s="188">
        <f>G67</f>
        <v>499.315</v>
      </c>
      <c r="H66" s="188">
        <f>H67</f>
        <v>494.31686</v>
      </c>
      <c r="I66" s="340">
        <f t="shared" si="0"/>
        <v>0.9899900063086429</v>
      </c>
    </row>
    <row r="67" spans="1:9" ht="25.5" customHeight="1">
      <c r="A67" s="23">
        <v>57</v>
      </c>
      <c r="B67" s="105" t="s">
        <v>132</v>
      </c>
      <c r="C67" s="12">
        <v>807</v>
      </c>
      <c r="D67" s="141" t="s">
        <v>298</v>
      </c>
      <c r="E67" s="109" t="s">
        <v>42</v>
      </c>
      <c r="F67" s="8"/>
      <c r="G67" s="188">
        <v>499.315</v>
      </c>
      <c r="H67" s="188">
        <v>494.31686</v>
      </c>
      <c r="I67" s="340">
        <f t="shared" si="0"/>
        <v>0.9899900063086429</v>
      </c>
    </row>
    <row r="68" spans="1:9" ht="12.75" customHeight="1">
      <c r="A68" s="23">
        <v>58</v>
      </c>
      <c r="B68" s="10">
        <v>4</v>
      </c>
      <c r="C68" s="12">
        <v>807</v>
      </c>
      <c r="D68" s="141" t="s">
        <v>298</v>
      </c>
      <c r="E68" s="109" t="s">
        <v>42</v>
      </c>
      <c r="F68" s="8" t="s">
        <v>117</v>
      </c>
      <c r="G68" s="187">
        <f>G67</f>
        <v>499.315</v>
      </c>
      <c r="H68" s="187">
        <f>H67</f>
        <v>494.31686</v>
      </c>
      <c r="I68" s="340">
        <f t="shared" si="0"/>
        <v>0.9899900063086429</v>
      </c>
    </row>
    <row r="69" spans="1:9" ht="12.75" customHeight="1">
      <c r="A69" s="23">
        <v>59</v>
      </c>
      <c r="B69" s="10" t="s">
        <v>40</v>
      </c>
      <c r="C69" s="12">
        <v>807</v>
      </c>
      <c r="D69" s="141" t="s">
        <v>298</v>
      </c>
      <c r="E69" s="109" t="s">
        <v>42</v>
      </c>
      <c r="F69" s="8" t="s">
        <v>118</v>
      </c>
      <c r="G69" s="187">
        <f>G68</f>
        <v>499.315</v>
      </c>
      <c r="H69" s="187">
        <f>H68</f>
        <v>494.31686</v>
      </c>
      <c r="I69" s="340">
        <f t="shared" si="0"/>
        <v>0.9899900063086429</v>
      </c>
    </row>
    <row r="70" spans="1:9" ht="76.5">
      <c r="A70" s="23">
        <v>60</v>
      </c>
      <c r="B70" s="7" t="s">
        <v>499</v>
      </c>
      <c r="C70" s="12">
        <v>807</v>
      </c>
      <c r="D70" s="141" t="s">
        <v>299</v>
      </c>
      <c r="E70" s="109"/>
      <c r="F70" s="8"/>
      <c r="G70" s="188">
        <f>G71</f>
        <v>0.49985</v>
      </c>
      <c r="H70" s="188">
        <f>H71</f>
        <v>0.49985</v>
      </c>
      <c r="I70" s="340">
        <f t="shared" si="0"/>
        <v>1</v>
      </c>
    </row>
    <row r="71" spans="1:9" ht="25.5">
      <c r="A71" s="23">
        <v>61</v>
      </c>
      <c r="B71" s="105" t="s">
        <v>133</v>
      </c>
      <c r="C71" s="12">
        <v>807</v>
      </c>
      <c r="D71" s="141" t="s">
        <v>299</v>
      </c>
      <c r="E71" s="109" t="s">
        <v>49</v>
      </c>
      <c r="F71" s="8"/>
      <c r="G71" s="188">
        <f>G72</f>
        <v>0.49985</v>
      </c>
      <c r="H71" s="188">
        <f>H72</f>
        <v>0.49985</v>
      </c>
      <c r="I71" s="340">
        <f t="shared" si="0"/>
        <v>1</v>
      </c>
    </row>
    <row r="72" spans="1:9" ht="29.25" customHeight="1">
      <c r="A72" s="23">
        <v>62</v>
      </c>
      <c r="B72" s="105" t="s">
        <v>132</v>
      </c>
      <c r="C72" s="12">
        <v>807</v>
      </c>
      <c r="D72" s="141" t="s">
        <v>299</v>
      </c>
      <c r="E72" s="109" t="s">
        <v>42</v>
      </c>
      <c r="F72" s="8"/>
      <c r="G72" s="188">
        <v>0.49985</v>
      </c>
      <c r="H72" s="188">
        <v>0.49985</v>
      </c>
      <c r="I72" s="340">
        <f t="shared" si="0"/>
        <v>1</v>
      </c>
    </row>
    <row r="73" spans="1:9" s="21" customFormat="1" ht="12.75">
      <c r="A73" s="23">
        <v>63</v>
      </c>
      <c r="B73" s="10" t="s">
        <v>38</v>
      </c>
      <c r="C73" s="12">
        <v>807</v>
      </c>
      <c r="D73" s="141" t="s">
        <v>299</v>
      </c>
      <c r="E73" s="109" t="s">
        <v>42</v>
      </c>
      <c r="F73" s="8" t="s">
        <v>117</v>
      </c>
      <c r="G73" s="187">
        <f>G72</f>
        <v>0.49985</v>
      </c>
      <c r="H73" s="187">
        <f>H72</f>
        <v>0.49985</v>
      </c>
      <c r="I73" s="340">
        <f t="shared" si="0"/>
        <v>1</v>
      </c>
    </row>
    <row r="74" spans="1:9" s="21" customFormat="1" ht="12.75">
      <c r="A74" s="23">
        <v>64</v>
      </c>
      <c r="B74" s="10" t="s">
        <v>40</v>
      </c>
      <c r="C74" s="12">
        <v>807</v>
      </c>
      <c r="D74" s="141" t="s">
        <v>299</v>
      </c>
      <c r="E74" s="109" t="s">
        <v>42</v>
      </c>
      <c r="F74" s="8" t="s">
        <v>118</v>
      </c>
      <c r="G74" s="187">
        <f>G73</f>
        <v>0.49985</v>
      </c>
      <c r="H74" s="187">
        <f>H73</f>
        <v>0.49985</v>
      </c>
      <c r="I74" s="340">
        <f t="shared" si="0"/>
        <v>1</v>
      </c>
    </row>
    <row r="75" spans="1:9" ht="12.75">
      <c r="A75" s="23">
        <v>65</v>
      </c>
      <c r="B75" s="158" t="s">
        <v>47</v>
      </c>
      <c r="C75" s="12">
        <v>807</v>
      </c>
      <c r="D75" s="142" t="s">
        <v>161</v>
      </c>
      <c r="E75" s="110"/>
      <c r="F75" s="18"/>
      <c r="G75" s="331">
        <f>G76+G169+G183+G190+G197+G204+G211+G216+G226+G231+G238+G242+G221</f>
        <v>9961.5021</v>
      </c>
      <c r="H75" s="331">
        <f>H76+H169+H183+H190+H197+H204+H211+H216+H226+H231+H238+H242+H221</f>
        <v>9392.536929999998</v>
      </c>
      <c r="I75" s="339">
        <f aca="true" t="shared" si="1" ref="I75:I138">H75/G75</f>
        <v>0.9428835968422873</v>
      </c>
    </row>
    <row r="76" spans="1:9" ht="12.75">
      <c r="A76" s="23">
        <v>66</v>
      </c>
      <c r="B76" s="12" t="s">
        <v>52</v>
      </c>
      <c r="C76" s="12">
        <v>807</v>
      </c>
      <c r="D76" s="142" t="s">
        <v>162</v>
      </c>
      <c r="E76" s="110"/>
      <c r="F76" s="18"/>
      <c r="G76" s="332">
        <f>G77+G82+G96+G109+G114+G119+G124+G156+G137+G146+G151+G167+G87+G94</f>
        <v>7717.27236</v>
      </c>
      <c r="H76" s="332">
        <f>H77+H82+H96+H109+H114+H119+H124+H156+H137+H146+H151+H167+H87+H94</f>
        <v>7192.799730000001</v>
      </c>
      <c r="I76" s="340">
        <f t="shared" si="1"/>
        <v>0.9320391188059612</v>
      </c>
    </row>
    <row r="77" spans="1:9" ht="33" customHeight="1">
      <c r="A77" s="23">
        <v>67</v>
      </c>
      <c r="B77" s="158" t="s">
        <v>183</v>
      </c>
      <c r="C77" s="12">
        <v>807</v>
      </c>
      <c r="D77" s="142" t="s">
        <v>181</v>
      </c>
      <c r="E77" s="110"/>
      <c r="F77" s="18"/>
      <c r="G77" s="331">
        <f>G78</f>
        <v>773.4176</v>
      </c>
      <c r="H77" s="331">
        <f>H78</f>
        <v>773.4176</v>
      </c>
      <c r="I77" s="339">
        <f t="shared" si="1"/>
        <v>1</v>
      </c>
    </row>
    <row r="78" spans="1:9" ht="51">
      <c r="A78" s="23">
        <v>68</v>
      </c>
      <c r="B78" s="12" t="s">
        <v>54</v>
      </c>
      <c r="C78" s="12">
        <v>807</v>
      </c>
      <c r="D78" s="142" t="s">
        <v>181</v>
      </c>
      <c r="E78" s="111" t="s">
        <v>48</v>
      </c>
      <c r="F78" s="18"/>
      <c r="G78" s="332">
        <f>G79</f>
        <v>773.4176</v>
      </c>
      <c r="H78" s="332">
        <f>H79</f>
        <v>773.4176</v>
      </c>
      <c r="I78" s="340">
        <f t="shared" si="1"/>
        <v>1</v>
      </c>
    </row>
    <row r="79" spans="1:9" ht="25.5">
      <c r="A79" s="23">
        <v>69</v>
      </c>
      <c r="B79" s="12" t="s">
        <v>53</v>
      </c>
      <c r="C79" s="12">
        <v>807</v>
      </c>
      <c r="D79" s="142" t="s">
        <v>181</v>
      </c>
      <c r="E79" s="110" t="s">
        <v>45</v>
      </c>
      <c r="F79" s="18"/>
      <c r="G79" s="332">
        <v>773.4176</v>
      </c>
      <c r="H79" s="332">
        <v>773.4176</v>
      </c>
      <c r="I79" s="340">
        <f t="shared" si="1"/>
        <v>1</v>
      </c>
    </row>
    <row r="80" spans="1:9" ht="12.75">
      <c r="A80" s="23">
        <v>70</v>
      </c>
      <c r="B80" s="12" t="s">
        <v>35</v>
      </c>
      <c r="C80" s="12">
        <v>807</v>
      </c>
      <c r="D80" s="142" t="s">
        <v>181</v>
      </c>
      <c r="E80" s="110" t="s">
        <v>45</v>
      </c>
      <c r="F80" s="18" t="s">
        <v>119</v>
      </c>
      <c r="G80" s="189">
        <f>G79</f>
        <v>773.4176</v>
      </c>
      <c r="H80" s="189">
        <f>H79</f>
        <v>773.4176</v>
      </c>
      <c r="I80" s="340">
        <f t="shared" si="1"/>
        <v>1</v>
      </c>
    </row>
    <row r="81" spans="1:9" ht="25.5">
      <c r="A81" s="23">
        <v>71</v>
      </c>
      <c r="B81" s="12" t="s">
        <v>18</v>
      </c>
      <c r="C81" s="12">
        <v>807</v>
      </c>
      <c r="D81" s="142" t="s">
        <v>181</v>
      </c>
      <c r="E81" s="110" t="s">
        <v>45</v>
      </c>
      <c r="F81" s="18" t="s">
        <v>121</v>
      </c>
      <c r="G81" s="332">
        <f>G79</f>
        <v>773.4176</v>
      </c>
      <c r="H81" s="332">
        <f>H79</f>
        <v>773.4176</v>
      </c>
      <c r="I81" s="340">
        <f t="shared" si="1"/>
        <v>1</v>
      </c>
    </row>
    <row r="82" spans="1:9" ht="33" customHeight="1">
      <c r="A82" s="23">
        <v>72</v>
      </c>
      <c r="B82" s="158" t="s">
        <v>183</v>
      </c>
      <c r="C82" s="12">
        <v>807</v>
      </c>
      <c r="D82" s="142" t="s">
        <v>456</v>
      </c>
      <c r="E82" s="110"/>
      <c r="F82" s="18"/>
      <c r="G82" s="331">
        <f>G83</f>
        <v>53.169</v>
      </c>
      <c r="H82" s="331">
        <f>H83</f>
        <v>53.169</v>
      </c>
      <c r="I82" s="339">
        <f t="shared" si="1"/>
        <v>1</v>
      </c>
    </row>
    <row r="83" spans="1:9" ht="51" customHeight="1">
      <c r="A83" s="23">
        <v>73</v>
      </c>
      <c r="B83" s="12" t="s">
        <v>413</v>
      </c>
      <c r="C83" s="12">
        <v>807</v>
      </c>
      <c r="D83" s="142" t="s">
        <v>456</v>
      </c>
      <c r="E83" s="111" t="s">
        <v>48</v>
      </c>
      <c r="F83" s="18"/>
      <c r="G83" s="332">
        <f>G84</f>
        <v>53.169</v>
      </c>
      <c r="H83" s="332">
        <f>H84</f>
        <v>53.169</v>
      </c>
      <c r="I83" s="340">
        <f t="shared" si="1"/>
        <v>1</v>
      </c>
    </row>
    <row r="84" spans="1:9" ht="25.5">
      <c r="A84" s="23">
        <v>74</v>
      </c>
      <c r="B84" s="12" t="s">
        <v>53</v>
      </c>
      <c r="C84" s="12">
        <v>807</v>
      </c>
      <c r="D84" s="142" t="s">
        <v>456</v>
      </c>
      <c r="E84" s="110" t="s">
        <v>45</v>
      </c>
      <c r="F84" s="18"/>
      <c r="G84" s="332">
        <v>53.169</v>
      </c>
      <c r="H84" s="332">
        <v>53.169</v>
      </c>
      <c r="I84" s="340">
        <f t="shared" si="1"/>
        <v>1</v>
      </c>
    </row>
    <row r="85" spans="1:9" ht="12.75">
      <c r="A85" s="23">
        <v>75</v>
      </c>
      <c r="B85" s="12" t="s">
        <v>35</v>
      </c>
      <c r="C85" s="12">
        <v>807</v>
      </c>
      <c r="D85" s="142" t="s">
        <v>456</v>
      </c>
      <c r="E85" s="110" t="s">
        <v>45</v>
      </c>
      <c r="F85" s="18" t="s">
        <v>119</v>
      </c>
      <c r="G85" s="189">
        <f>G84</f>
        <v>53.169</v>
      </c>
      <c r="H85" s="189">
        <f>H84</f>
        <v>53.169</v>
      </c>
      <c r="I85" s="340">
        <f t="shared" si="1"/>
        <v>1</v>
      </c>
    </row>
    <row r="86" spans="1:9" ht="25.5">
      <c r="A86" s="23">
        <v>76</v>
      </c>
      <c r="B86" s="12" t="s">
        <v>18</v>
      </c>
      <c r="C86" s="12">
        <v>807</v>
      </c>
      <c r="D86" s="142" t="s">
        <v>456</v>
      </c>
      <c r="E86" s="110" t="s">
        <v>45</v>
      </c>
      <c r="F86" s="18" t="s">
        <v>121</v>
      </c>
      <c r="G86" s="332">
        <f>G84</f>
        <v>53.169</v>
      </c>
      <c r="H86" s="332">
        <f>H84</f>
        <v>53.169</v>
      </c>
      <c r="I86" s="340">
        <f t="shared" si="1"/>
        <v>1</v>
      </c>
    </row>
    <row r="87" spans="1:9" ht="33" customHeight="1">
      <c r="A87" s="23">
        <v>77</v>
      </c>
      <c r="B87" s="158" t="s">
        <v>183</v>
      </c>
      <c r="C87" s="12">
        <v>807</v>
      </c>
      <c r="D87" s="142" t="s">
        <v>457</v>
      </c>
      <c r="E87" s="110"/>
      <c r="F87" s="18"/>
      <c r="G87" s="331">
        <f>G88</f>
        <v>30.7</v>
      </c>
      <c r="H87" s="331">
        <f>H88</f>
        <v>30.7</v>
      </c>
      <c r="I87" s="339">
        <f t="shared" si="1"/>
        <v>1</v>
      </c>
    </row>
    <row r="88" spans="1:9" ht="51" customHeight="1">
      <c r="A88" s="23">
        <v>78</v>
      </c>
      <c r="B88" s="12" t="s">
        <v>415</v>
      </c>
      <c r="C88" s="12">
        <v>807</v>
      </c>
      <c r="D88" s="142" t="s">
        <v>457</v>
      </c>
      <c r="E88" s="111" t="s">
        <v>48</v>
      </c>
      <c r="F88" s="18"/>
      <c r="G88" s="332">
        <f>G89</f>
        <v>30.7</v>
      </c>
      <c r="H88" s="332">
        <f>H89</f>
        <v>30.7</v>
      </c>
      <c r="I88" s="340">
        <f t="shared" si="1"/>
        <v>1</v>
      </c>
    </row>
    <row r="89" spans="1:9" ht="25.5">
      <c r="A89" s="23">
        <v>79</v>
      </c>
      <c r="B89" s="12" t="s">
        <v>53</v>
      </c>
      <c r="C89" s="12">
        <v>807</v>
      </c>
      <c r="D89" s="142" t="s">
        <v>457</v>
      </c>
      <c r="E89" s="110" t="s">
        <v>45</v>
      </c>
      <c r="F89" s="18"/>
      <c r="G89" s="332">
        <v>30.7</v>
      </c>
      <c r="H89" s="332">
        <v>30.7</v>
      </c>
      <c r="I89" s="340">
        <f t="shared" si="1"/>
        <v>1</v>
      </c>
    </row>
    <row r="90" spans="1:9" ht="12.75">
      <c r="A90" s="23">
        <v>80</v>
      </c>
      <c r="B90" s="12" t="s">
        <v>35</v>
      </c>
      <c r="C90" s="12">
        <v>807</v>
      </c>
      <c r="D90" s="142" t="s">
        <v>457</v>
      </c>
      <c r="E90" s="110" t="s">
        <v>45</v>
      </c>
      <c r="F90" s="18" t="s">
        <v>119</v>
      </c>
      <c r="G90" s="189">
        <f>G89</f>
        <v>30.7</v>
      </c>
      <c r="H90" s="189">
        <f>H89</f>
        <v>30.7</v>
      </c>
      <c r="I90" s="340">
        <f t="shared" si="1"/>
        <v>1</v>
      </c>
    </row>
    <row r="91" spans="1:9" ht="25.5">
      <c r="A91" s="23">
        <v>81</v>
      </c>
      <c r="B91" s="12" t="s">
        <v>18</v>
      </c>
      <c r="C91" s="12">
        <v>807</v>
      </c>
      <c r="D91" s="142" t="s">
        <v>457</v>
      </c>
      <c r="E91" s="110" t="s">
        <v>45</v>
      </c>
      <c r="F91" s="18" t="s">
        <v>121</v>
      </c>
      <c r="G91" s="332">
        <f>G89</f>
        <v>30.7</v>
      </c>
      <c r="H91" s="332">
        <f>H89</f>
        <v>30.7</v>
      </c>
      <c r="I91" s="340">
        <f t="shared" si="1"/>
        <v>1</v>
      </c>
    </row>
    <row r="92" spans="1:9" ht="30.75" customHeight="1">
      <c r="A92" s="23">
        <v>82</v>
      </c>
      <c r="B92" s="247" t="s">
        <v>419</v>
      </c>
      <c r="C92" s="12">
        <v>807</v>
      </c>
      <c r="D92" s="17" t="s">
        <v>167</v>
      </c>
      <c r="E92" s="111" t="s">
        <v>49</v>
      </c>
      <c r="F92" s="18"/>
      <c r="G92" s="332">
        <f>G93</f>
        <v>9.5</v>
      </c>
      <c r="H92" s="332">
        <f>H93</f>
        <v>9.5</v>
      </c>
      <c r="I92" s="340">
        <f t="shared" si="1"/>
        <v>1</v>
      </c>
    </row>
    <row r="93" spans="1:9" ht="25.5">
      <c r="A93" s="23">
        <v>83</v>
      </c>
      <c r="B93" s="246" t="s">
        <v>420</v>
      </c>
      <c r="C93" s="12">
        <v>807</v>
      </c>
      <c r="D93" s="17" t="s">
        <v>167</v>
      </c>
      <c r="E93" s="110" t="s">
        <v>42</v>
      </c>
      <c r="F93" s="18"/>
      <c r="G93" s="332">
        <v>9.5</v>
      </c>
      <c r="H93" s="332">
        <v>9.5</v>
      </c>
      <c r="I93" s="340">
        <f t="shared" si="1"/>
        <v>1</v>
      </c>
    </row>
    <row r="94" spans="1:9" ht="21" customHeight="1">
      <c r="A94" s="23">
        <v>84</v>
      </c>
      <c r="B94" s="12" t="s">
        <v>35</v>
      </c>
      <c r="C94" s="12">
        <v>807</v>
      </c>
      <c r="D94" s="17" t="s">
        <v>167</v>
      </c>
      <c r="E94" s="110" t="s">
        <v>42</v>
      </c>
      <c r="F94" s="18" t="s">
        <v>119</v>
      </c>
      <c r="G94" s="189">
        <f>G93</f>
        <v>9.5</v>
      </c>
      <c r="H94" s="189">
        <f>H93</f>
        <v>9.5</v>
      </c>
      <c r="I94" s="340">
        <f t="shared" si="1"/>
        <v>1</v>
      </c>
    </row>
    <row r="95" spans="1:9" ht="38.25">
      <c r="A95" s="23">
        <v>85</v>
      </c>
      <c r="B95" s="12" t="s">
        <v>405</v>
      </c>
      <c r="C95" s="12">
        <v>807</v>
      </c>
      <c r="D95" s="17" t="s">
        <v>167</v>
      </c>
      <c r="E95" s="110" t="s">
        <v>42</v>
      </c>
      <c r="F95" s="18" t="s">
        <v>406</v>
      </c>
      <c r="G95" s="332">
        <f>G93</f>
        <v>9.5</v>
      </c>
      <c r="H95" s="332">
        <f>H93</f>
        <v>9.5</v>
      </c>
      <c r="I95" s="340">
        <f t="shared" si="1"/>
        <v>1</v>
      </c>
    </row>
    <row r="96" spans="1:9" ht="38.25">
      <c r="A96" s="23">
        <v>86</v>
      </c>
      <c r="B96" s="160" t="s">
        <v>458</v>
      </c>
      <c r="C96" s="12">
        <v>807</v>
      </c>
      <c r="D96" s="17" t="s">
        <v>167</v>
      </c>
      <c r="E96" s="109"/>
      <c r="F96" s="8"/>
      <c r="G96" s="186">
        <f>G97+G101+G105</f>
        <v>5413.18882</v>
      </c>
      <c r="H96" s="186">
        <f>H97+H101+H105</f>
        <v>4945.60486</v>
      </c>
      <c r="I96" s="339">
        <f t="shared" si="1"/>
        <v>0.9136213467610022</v>
      </c>
    </row>
    <row r="97" spans="1:9" ht="51">
      <c r="A97" s="23">
        <v>87</v>
      </c>
      <c r="B97" s="10" t="s">
        <v>262</v>
      </c>
      <c r="C97" s="12">
        <v>807</v>
      </c>
      <c r="D97" s="17" t="s">
        <v>167</v>
      </c>
      <c r="E97" s="109" t="s">
        <v>48</v>
      </c>
      <c r="F97" s="8"/>
      <c r="G97" s="187">
        <f>G98</f>
        <v>2445.00763</v>
      </c>
      <c r="H97" s="187">
        <f>H98</f>
        <v>2143.22449</v>
      </c>
      <c r="I97" s="340">
        <f t="shared" si="1"/>
        <v>0.8765716980605087</v>
      </c>
    </row>
    <row r="98" spans="1:9" ht="25.5">
      <c r="A98" s="23">
        <v>88</v>
      </c>
      <c r="B98" s="10" t="s">
        <v>190</v>
      </c>
      <c r="C98" s="12">
        <v>807</v>
      </c>
      <c r="D98" s="17" t="s">
        <v>167</v>
      </c>
      <c r="E98" s="109" t="s">
        <v>45</v>
      </c>
      <c r="F98" s="8"/>
      <c r="G98" s="187">
        <v>2445.00763</v>
      </c>
      <c r="H98" s="187">
        <v>2143.22449</v>
      </c>
      <c r="I98" s="340">
        <f t="shared" si="1"/>
        <v>0.8765716980605087</v>
      </c>
    </row>
    <row r="99" spans="1:9" ht="12.75">
      <c r="A99" s="23">
        <v>89</v>
      </c>
      <c r="B99" s="12" t="s">
        <v>35</v>
      </c>
      <c r="C99" s="12">
        <v>807</v>
      </c>
      <c r="D99" s="17" t="s">
        <v>167</v>
      </c>
      <c r="E99" s="110" t="s">
        <v>45</v>
      </c>
      <c r="F99" s="18" t="s">
        <v>119</v>
      </c>
      <c r="G99" s="189">
        <f>G100</f>
        <v>2445.00763</v>
      </c>
      <c r="H99" s="189">
        <f>H98</f>
        <v>2143.22449</v>
      </c>
      <c r="I99" s="340">
        <f t="shared" si="1"/>
        <v>0.8765716980605087</v>
      </c>
    </row>
    <row r="100" spans="1:9" ht="38.25">
      <c r="A100" s="23">
        <v>90</v>
      </c>
      <c r="B100" s="12" t="s">
        <v>261</v>
      </c>
      <c r="C100" s="12">
        <v>807</v>
      </c>
      <c r="D100" s="17" t="s">
        <v>167</v>
      </c>
      <c r="E100" s="110" t="s">
        <v>45</v>
      </c>
      <c r="F100" s="18" t="s">
        <v>120</v>
      </c>
      <c r="G100" s="187">
        <f>G98</f>
        <v>2445.00763</v>
      </c>
      <c r="H100" s="187">
        <f>H98</f>
        <v>2143.22449</v>
      </c>
      <c r="I100" s="340">
        <f t="shared" si="1"/>
        <v>0.8765716980605087</v>
      </c>
    </row>
    <row r="101" spans="1:9" ht="25.5">
      <c r="A101" s="23">
        <v>91</v>
      </c>
      <c r="B101" s="10" t="s">
        <v>133</v>
      </c>
      <c r="C101" s="12">
        <v>807</v>
      </c>
      <c r="D101" s="17" t="s">
        <v>167</v>
      </c>
      <c r="E101" s="109" t="s">
        <v>49</v>
      </c>
      <c r="F101" s="8"/>
      <c r="G101" s="187">
        <f>G102</f>
        <v>2951.90119</v>
      </c>
      <c r="H101" s="187">
        <f>H102</f>
        <v>2786.10037</v>
      </c>
      <c r="I101" s="340">
        <f t="shared" si="1"/>
        <v>0.9438325305190856</v>
      </c>
    </row>
    <row r="102" spans="1:9" ht="25.5">
      <c r="A102" s="23">
        <v>92</v>
      </c>
      <c r="B102" s="10" t="s">
        <v>1</v>
      </c>
      <c r="C102" s="12">
        <v>807</v>
      </c>
      <c r="D102" s="17" t="s">
        <v>167</v>
      </c>
      <c r="E102" s="109" t="s">
        <v>42</v>
      </c>
      <c r="F102" s="8"/>
      <c r="G102" s="187">
        <v>2951.90119</v>
      </c>
      <c r="H102" s="187">
        <f>H103</f>
        <v>2786.10037</v>
      </c>
      <c r="I102" s="340">
        <f t="shared" si="1"/>
        <v>0.9438325305190856</v>
      </c>
    </row>
    <row r="103" spans="1:9" ht="12.75">
      <c r="A103" s="23">
        <v>93</v>
      </c>
      <c r="B103" s="12" t="s">
        <v>35</v>
      </c>
      <c r="C103" s="12">
        <v>807</v>
      </c>
      <c r="D103" s="17" t="s">
        <v>167</v>
      </c>
      <c r="E103" s="109" t="s">
        <v>42</v>
      </c>
      <c r="F103" s="8" t="s">
        <v>119</v>
      </c>
      <c r="G103" s="187">
        <f>G102</f>
        <v>2951.90119</v>
      </c>
      <c r="H103" s="187">
        <v>2786.10037</v>
      </c>
      <c r="I103" s="340">
        <f t="shared" si="1"/>
        <v>0.9438325305190856</v>
      </c>
    </row>
    <row r="104" spans="1:9" ht="38.25">
      <c r="A104" s="23">
        <v>94</v>
      </c>
      <c r="B104" s="12" t="s">
        <v>261</v>
      </c>
      <c r="C104" s="12">
        <v>807</v>
      </c>
      <c r="D104" s="17" t="s">
        <v>167</v>
      </c>
      <c r="E104" s="109" t="s">
        <v>42</v>
      </c>
      <c r="F104" s="8" t="s">
        <v>120</v>
      </c>
      <c r="G104" s="187">
        <f>G103</f>
        <v>2951.90119</v>
      </c>
      <c r="H104" s="187">
        <f>H103</f>
        <v>2786.10037</v>
      </c>
      <c r="I104" s="340">
        <f t="shared" si="1"/>
        <v>0.9438325305190856</v>
      </c>
    </row>
    <row r="105" spans="1:9" ht="12.75">
      <c r="A105" s="23">
        <v>95</v>
      </c>
      <c r="B105" s="10" t="s">
        <v>55</v>
      </c>
      <c r="C105" s="12">
        <v>807</v>
      </c>
      <c r="D105" s="17" t="s">
        <v>167</v>
      </c>
      <c r="E105" s="109" t="s">
        <v>56</v>
      </c>
      <c r="F105" s="8"/>
      <c r="G105" s="187">
        <f>G106</f>
        <v>16.28</v>
      </c>
      <c r="H105" s="187">
        <f>H106</f>
        <v>16.28</v>
      </c>
      <c r="I105" s="340">
        <f t="shared" si="1"/>
        <v>1</v>
      </c>
    </row>
    <row r="106" spans="1:9" ht="12.75">
      <c r="A106" s="23">
        <v>96</v>
      </c>
      <c r="B106" s="10" t="s">
        <v>57</v>
      </c>
      <c r="C106" s="12">
        <v>807</v>
      </c>
      <c r="D106" s="17" t="s">
        <v>167</v>
      </c>
      <c r="E106" s="109" t="s">
        <v>46</v>
      </c>
      <c r="F106" s="8"/>
      <c r="G106" s="187">
        <v>16.28</v>
      </c>
      <c r="H106" s="187">
        <v>16.28</v>
      </c>
      <c r="I106" s="340">
        <f t="shared" si="1"/>
        <v>1</v>
      </c>
    </row>
    <row r="107" spans="1:9" ht="12.75">
      <c r="A107" s="23">
        <v>97</v>
      </c>
      <c r="B107" s="12" t="s">
        <v>35</v>
      </c>
      <c r="C107" s="12">
        <v>807</v>
      </c>
      <c r="D107" s="17" t="s">
        <v>167</v>
      </c>
      <c r="E107" s="109" t="s">
        <v>46</v>
      </c>
      <c r="F107" s="8" t="s">
        <v>119</v>
      </c>
      <c r="G107" s="187">
        <f>G106</f>
        <v>16.28</v>
      </c>
      <c r="H107" s="187">
        <f>H106</f>
        <v>16.28</v>
      </c>
      <c r="I107" s="340">
        <f t="shared" si="1"/>
        <v>1</v>
      </c>
    </row>
    <row r="108" spans="1:9" ht="38.25">
      <c r="A108" s="23">
        <v>98</v>
      </c>
      <c r="B108" s="12" t="s">
        <v>261</v>
      </c>
      <c r="C108" s="12">
        <v>807</v>
      </c>
      <c r="D108" s="17" t="s">
        <v>167</v>
      </c>
      <c r="E108" s="109" t="s">
        <v>46</v>
      </c>
      <c r="F108" s="8" t="s">
        <v>120</v>
      </c>
      <c r="G108" s="187">
        <f>G107</f>
        <v>16.28</v>
      </c>
      <c r="H108" s="187">
        <f>H107</f>
        <v>16.28</v>
      </c>
      <c r="I108" s="340">
        <f t="shared" si="1"/>
        <v>1</v>
      </c>
    </row>
    <row r="109" spans="1:9" ht="51">
      <c r="A109" s="23">
        <v>99</v>
      </c>
      <c r="B109" s="160" t="s">
        <v>305</v>
      </c>
      <c r="C109" s="12">
        <v>807</v>
      </c>
      <c r="D109" s="17" t="s">
        <v>306</v>
      </c>
      <c r="E109" s="109"/>
      <c r="F109" s="8"/>
      <c r="G109" s="186">
        <f>G111</f>
        <v>121.852</v>
      </c>
      <c r="H109" s="186">
        <f>H111</f>
        <v>121.852</v>
      </c>
      <c r="I109" s="339">
        <f t="shared" si="1"/>
        <v>1</v>
      </c>
    </row>
    <row r="110" spans="1:9" ht="51">
      <c r="A110" s="23">
        <v>100</v>
      </c>
      <c r="B110" s="10" t="s">
        <v>54</v>
      </c>
      <c r="C110" s="12">
        <v>807</v>
      </c>
      <c r="D110" s="17" t="s">
        <v>306</v>
      </c>
      <c r="E110" s="109" t="s">
        <v>48</v>
      </c>
      <c r="F110" s="8"/>
      <c r="G110" s="187">
        <f aca="true" t="shared" si="2" ref="G110:H112">G111</f>
        <v>121.852</v>
      </c>
      <c r="H110" s="187">
        <f t="shared" si="2"/>
        <v>121.852</v>
      </c>
      <c r="I110" s="340">
        <f t="shared" si="1"/>
        <v>1</v>
      </c>
    </row>
    <row r="111" spans="1:9" ht="25.5">
      <c r="A111" s="23">
        <v>101</v>
      </c>
      <c r="B111" s="10" t="s">
        <v>190</v>
      </c>
      <c r="C111" s="12">
        <v>807</v>
      </c>
      <c r="D111" s="17" t="s">
        <v>306</v>
      </c>
      <c r="E111" s="109" t="s">
        <v>45</v>
      </c>
      <c r="F111" s="8"/>
      <c r="G111" s="188">
        <f t="shared" si="2"/>
        <v>121.852</v>
      </c>
      <c r="H111" s="188">
        <f t="shared" si="2"/>
        <v>121.852</v>
      </c>
      <c r="I111" s="340">
        <f t="shared" si="1"/>
        <v>1</v>
      </c>
    </row>
    <row r="112" spans="1:9" ht="12.75">
      <c r="A112" s="23">
        <v>102</v>
      </c>
      <c r="B112" s="12" t="s">
        <v>35</v>
      </c>
      <c r="C112" s="12">
        <v>807</v>
      </c>
      <c r="D112" s="17" t="s">
        <v>306</v>
      </c>
      <c r="E112" s="110" t="s">
        <v>45</v>
      </c>
      <c r="F112" s="18" t="s">
        <v>119</v>
      </c>
      <c r="G112" s="189">
        <f t="shared" si="2"/>
        <v>121.852</v>
      </c>
      <c r="H112" s="189">
        <f t="shared" si="2"/>
        <v>121.852</v>
      </c>
      <c r="I112" s="340">
        <f t="shared" si="1"/>
        <v>1</v>
      </c>
    </row>
    <row r="113" spans="1:9" ht="38.25">
      <c r="A113" s="23">
        <v>103</v>
      </c>
      <c r="B113" s="12" t="s">
        <v>304</v>
      </c>
      <c r="C113" s="12">
        <v>807</v>
      </c>
      <c r="D113" s="17" t="s">
        <v>306</v>
      </c>
      <c r="E113" s="110" t="s">
        <v>45</v>
      </c>
      <c r="F113" s="18" t="s">
        <v>120</v>
      </c>
      <c r="G113" s="188">
        <v>121.852</v>
      </c>
      <c r="H113" s="188">
        <v>121.852</v>
      </c>
      <c r="I113" s="340">
        <f t="shared" si="1"/>
        <v>1</v>
      </c>
    </row>
    <row r="114" spans="1:9" ht="38.25">
      <c r="A114" s="23">
        <v>104</v>
      </c>
      <c r="B114" s="160" t="s">
        <v>458</v>
      </c>
      <c r="C114" s="12">
        <v>807</v>
      </c>
      <c r="D114" s="17" t="s">
        <v>412</v>
      </c>
      <c r="E114" s="109"/>
      <c r="F114" s="8"/>
      <c r="G114" s="186">
        <f>G115</f>
        <v>93.331</v>
      </c>
      <c r="H114" s="186">
        <f>H115</f>
        <v>93.331</v>
      </c>
      <c r="I114" s="339">
        <f t="shared" si="1"/>
        <v>1</v>
      </c>
    </row>
    <row r="115" spans="1:9" ht="54.75" customHeight="1">
      <c r="A115" s="23">
        <v>105</v>
      </c>
      <c r="B115" s="12" t="s">
        <v>413</v>
      </c>
      <c r="C115" s="12">
        <v>807</v>
      </c>
      <c r="D115" s="17" t="s">
        <v>412</v>
      </c>
      <c r="E115" s="109" t="s">
        <v>48</v>
      </c>
      <c r="F115" s="8"/>
      <c r="G115" s="187">
        <f>G116</f>
        <v>93.331</v>
      </c>
      <c r="H115" s="187">
        <f>H116</f>
        <v>93.331</v>
      </c>
      <c r="I115" s="340">
        <f t="shared" si="1"/>
        <v>1</v>
      </c>
    </row>
    <row r="116" spans="1:9" ht="25.5">
      <c r="A116" s="23">
        <v>106</v>
      </c>
      <c r="B116" s="10" t="s">
        <v>190</v>
      </c>
      <c r="C116" s="12">
        <v>807</v>
      </c>
      <c r="D116" s="17" t="s">
        <v>412</v>
      </c>
      <c r="E116" s="109" t="s">
        <v>45</v>
      </c>
      <c r="F116" s="8"/>
      <c r="G116" s="187">
        <v>93.331</v>
      </c>
      <c r="H116" s="187">
        <v>93.331</v>
      </c>
      <c r="I116" s="340">
        <f t="shared" si="1"/>
        <v>1</v>
      </c>
    </row>
    <row r="117" spans="1:9" ht="12.75">
      <c r="A117" s="23">
        <v>107</v>
      </c>
      <c r="B117" s="12" t="s">
        <v>35</v>
      </c>
      <c r="C117" s="12">
        <v>807</v>
      </c>
      <c r="D117" s="17" t="s">
        <v>412</v>
      </c>
      <c r="E117" s="110" t="s">
        <v>45</v>
      </c>
      <c r="F117" s="18" t="s">
        <v>119</v>
      </c>
      <c r="G117" s="189">
        <f>G118</f>
        <v>93.331</v>
      </c>
      <c r="H117" s="189">
        <f>H118</f>
        <v>93.331</v>
      </c>
      <c r="I117" s="340">
        <f t="shared" si="1"/>
        <v>1</v>
      </c>
    </row>
    <row r="118" spans="1:9" ht="38.25">
      <c r="A118" s="23">
        <v>108</v>
      </c>
      <c r="B118" s="12" t="s">
        <v>261</v>
      </c>
      <c r="C118" s="12">
        <v>807</v>
      </c>
      <c r="D118" s="17" t="s">
        <v>412</v>
      </c>
      <c r="E118" s="110" t="s">
        <v>45</v>
      </c>
      <c r="F118" s="18" t="s">
        <v>120</v>
      </c>
      <c r="G118" s="187">
        <f>G116</f>
        <v>93.331</v>
      </c>
      <c r="H118" s="187">
        <f>H116</f>
        <v>93.331</v>
      </c>
      <c r="I118" s="340">
        <f t="shared" si="1"/>
        <v>1</v>
      </c>
    </row>
    <row r="119" spans="1:9" ht="38.25">
      <c r="A119" s="23">
        <v>109</v>
      </c>
      <c r="B119" s="160" t="s">
        <v>458</v>
      </c>
      <c r="C119" s="12">
        <v>807</v>
      </c>
      <c r="D119" s="17" t="s">
        <v>414</v>
      </c>
      <c r="E119" s="109"/>
      <c r="F119" s="8"/>
      <c r="G119" s="186">
        <f>G120</f>
        <v>53.8</v>
      </c>
      <c r="H119" s="186">
        <f>H120</f>
        <v>53.8</v>
      </c>
      <c r="I119" s="339">
        <f t="shared" si="1"/>
        <v>1</v>
      </c>
    </row>
    <row r="120" spans="1:9" ht="54.75" customHeight="1">
      <c r="A120" s="23">
        <v>110</v>
      </c>
      <c r="B120" s="10" t="s">
        <v>415</v>
      </c>
      <c r="C120" s="12">
        <v>807</v>
      </c>
      <c r="D120" s="17" t="s">
        <v>414</v>
      </c>
      <c r="E120" s="109" t="s">
        <v>48</v>
      </c>
      <c r="F120" s="8"/>
      <c r="G120" s="187">
        <f>G121</f>
        <v>53.8</v>
      </c>
      <c r="H120" s="187">
        <f>H121</f>
        <v>53.8</v>
      </c>
      <c r="I120" s="340">
        <f t="shared" si="1"/>
        <v>1</v>
      </c>
    </row>
    <row r="121" spans="1:9" ht="25.5">
      <c r="A121" s="23">
        <v>111</v>
      </c>
      <c r="B121" s="10" t="s">
        <v>190</v>
      </c>
      <c r="C121" s="12">
        <v>807</v>
      </c>
      <c r="D121" s="17" t="s">
        <v>414</v>
      </c>
      <c r="E121" s="109" t="s">
        <v>45</v>
      </c>
      <c r="F121" s="8"/>
      <c r="G121" s="187">
        <v>53.8</v>
      </c>
      <c r="H121" s="187">
        <v>53.8</v>
      </c>
      <c r="I121" s="340">
        <f t="shared" si="1"/>
        <v>1</v>
      </c>
    </row>
    <row r="122" spans="1:9" ht="12.75">
      <c r="A122" s="23">
        <v>112</v>
      </c>
      <c r="B122" s="12" t="s">
        <v>35</v>
      </c>
      <c r="C122" s="12">
        <v>807</v>
      </c>
      <c r="D122" s="17" t="s">
        <v>414</v>
      </c>
      <c r="E122" s="110" t="s">
        <v>45</v>
      </c>
      <c r="F122" s="18" t="s">
        <v>119</v>
      </c>
      <c r="G122" s="189">
        <f>G123</f>
        <v>53.8</v>
      </c>
      <c r="H122" s="189">
        <f>H123</f>
        <v>53.8</v>
      </c>
      <c r="I122" s="340">
        <f t="shared" si="1"/>
        <v>1</v>
      </c>
    </row>
    <row r="123" spans="1:9" ht="38.25">
      <c r="A123" s="23">
        <v>113</v>
      </c>
      <c r="B123" s="12" t="s">
        <v>261</v>
      </c>
      <c r="C123" s="12">
        <v>807</v>
      </c>
      <c r="D123" s="17" t="s">
        <v>414</v>
      </c>
      <c r="E123" s="110" t="s">
        <v>45</v>
      </c>
      <c r="F123" s="18" t="s">
        <v>120</v>
      </c>
      <c r="G123" s="187">
        <f>G121</f>
        <v>53.8</v>
      </c>
      <c r="H123" s="187">
        <f>H121</f>
        <v>53.8</v>
      </c>
      <c r="I123" s="340">
        <f t="shared" si="1"/>
        <v>1</v>
      </c>
    </row>
    <row r="124" spans="1:9" ht="38.25">
      <c r="A124" s="23">
        <v>114</v>
      </c>
      <c r="B124" s="160" t="s">
        <v>458</v>
      </c>
      <c r="C124" s="12">
        <v>807</v>
      </c>
      <c r="D124" s="17" t="s">
        <v>421</v>
      </c>
      <c r="E124" s="109"/>
      <c r="F124" s="8"/>
      <c r="G124" s="186">
        <f>G125+G131+G135</f>
        <v>98.23859000000002</v>
      </c>
      <c r="H124" s="186">
        <f>H125+H131+H135</f>
        <v>98.23859000000002</v>
      </c>
      <c r="I124" s="339">
        <f t="shared" si="1"/>
        <v>1</v>
      </c>
    </row>
    <row r="125" spans="1:9" ht="178.5">
      <c r="A125" s="23">
        <v>115</v>
      </c>
      <c r="B125" s="10" t="s">
        <v>422</v>
      </c>
      <c r="C125" s="12">
        <v>807</v>
      </c>
      <c r="D125" s="17" t="s">
        <v>421</v>
      </c>
      <c r="E125" s="109" t="s">
        <v>48</v>
      </c>
      <c r="F125" s="8"/>
      <c r="G125" s="187">
        <f>G126</f>
        <v>61.45479</v>
      </c>
      <c r="H125" s="187">
        <f>H126</f>
        <v>61.45479</v>
      </c>
      <c r="I125" s="340">
        <f t="shared" si="1"/>
        <v>1</v>
      </c>
    </row>
    <row r="126" spans="1:9" ht="25.5">
      <c r="A126" s="23">
        <v>116</v>
      </c>
      <c r="B126" s="10" t="s">
        <v>190</v>
      </c>
      <c r="C126" s="12">
        <v>807</v>
      </c>
      <c r="D126" s="17" t="s">
        <v>421</v>
      </c>
      <c r="E126" s="109" t="s">
        <v>45</v>
      </c>
      <c r="F126" s="8"/>
      <c r="G126" s="187">
        <v>61.45479</v>
      </c>
      <c r="H126" s="187">
        <v>61.45479</v>
      </c>
      <c r="I126" s="340">
        <f t="shared" si="1"/>
        <v>1</v>
      </c>
    </row>
    <row r="127" spans="1:9" ht="12.75">
      <c r="A127" s="23">
        <v>117</v>
      </c>
      <c r="B127" s="12" t="s">
        <v>35</v>
      </c>
      <c r="C127" s="12">
        <v>807</v>
      </c>
      <c r="D127" s="17" t="s">
        <v>421</v>
      </c>
      <c r="E127" s="110" t="s">
        <v>45</v>
      </c>
      <c r="F127" s="18" t="s">
        <v>119</v>
      </c>
      <c r="G127" s="189">
        <f>G128</f>
        <v>61.45479</v>
      </c>
      <c r="H127" s="189">
        <f>H128</f>
        <v>61.45479</v>
      </c>
      <c r="I127" s="340">
        <f t="shared" si="1"/>
        <v>1</v>
      </c>
    </row>
    <row r="128" spans="1:9" ht="38.25">
      <c r="A128" s="23">
        <v>118</v>
      </c>
      <c r="B128" s="12" t="s">
        <v>261</v>
      </c>
      <c r="C128" s="12">
        <v>807</v>
      </c>
      <c r="D128" s="17" t="s">
        <v>421</v>
      </c>
      <c r="E128" s="110" t="s">
        <v>45</v>
      </c>
      <c r="F128" s="18" t="s">
        <v>120</v>
      </c>
      <c r="G128" s="187">
        <f>G126</f>
        <v>61.45479</v>
      </c>
      <c r="H128" s="187">
        <f>H126</f>
        <v>61.45479</v>
      </c>
      <c r="I128" s="340">
        <f t="shared" si="1"/>
        <v>1</v>
      </c>
    </row>
    <row r="129" spans="1:9" ht="25.5">
      <c r="A129" s="23">
        <v>119</v>
      </c>
      <c r="B129" s="10" t="s">
        <v>133</v>
      </c>
      <c r="C129" s="12">
        <v>807</v>
      </c>
      <c r="D129" s="17" t="s">
        <v>421</v>
      </c>
      <c r="E129" s="109" t="s">
        <v>49</v>
      </c>
      <c r="F129" s="8"/>
      <c r="G129" s="187">
        <f>G130</f>
        <v>30.83312</v>
      </c>
      <c r="H129" s="187">
        <f>H130</f>
        <v>30.83312</v>
      </c>
      <c r="I129" s="340">
        <f t="shared" si="1"/>
        <v>1</v>
      </c>
    </row>
    <row r="130" spans="1:9" ht="25.5">
      <c r="A130" s="23">
        <v>120</v>
      </c>
      <c r="B130" s="10" t="s">
        <v>1</v>
      </c>
      <c r="C130" s="12">
        <v>807</v>
      </c>
      <c r="D130" s="17" t="s">
        <v>421</v>
      </c>
      <c r="E130" s="109" t="s">
        <v>42</v>
      </c>
      <c r="F130" s="8"/>
      <c r="G130" s="187">
        <v>30.83312</v>
      </c>
      <c r="H130" s="187">
        <v>30.83312</v>
      </c>
      <c r="I130" s="340">
        <f t="shared" si="1"/>
        <v>1</v>
      </c>
    </row>
    <row r="131" spans="1:9" ht="12.75">
      <c r="A131" s="23">
        <v>121</v>
      </c>
      <c r="B131" s="12" t="s">
        <v>35</v>
      </c>
      <c r="C131" s="12">
        <v>807</v>
      </c>
      <c r="D131" s="17" t="s">
        <v>421</v>
      </c>
      <c r="E131" s="109" t="s">
        <v>42</v>
      </c>
      <c r="F131" s="8" t="s">
        <v>119</v>
      </c>
      <c r="G131" s="187">
        <f>G130</f>
        <v>30.83312</v>
      </c>
      <c r="H131" s="187">
        <f>H130</f>
        <v>30.83312</v>
      </c>
      <c r="I131" s="340">
        <f t="shared" si="1"/>
        <v>1</v>
      </c>
    </row>
    <row r="132" spans="1:9" ht="38.25">
      <c r="A132" s="23">
        <v>122</v>
      </c>
      <c r="B132" s="12" t="s">
        <v>261</v>
      </c>
      <c r="C132" s="12">
        <v>807</v>
      </c>
      <c r="D132" s="17" t="s">
        <v>421</v>
      </c>
      <c r="E132" s="109" t="s">
        <v>42</v>
      </c>
      <c r="F132" s="8" t="s">
        <v>120</v>
      </c>
      <c r="G132" s="187">
        <f>G131</f>
        <v>30.83312</v>
      </c>
      <c r="H132" s="187">
        <f>H131</f>
        <v>30.83312</v>
      </c>
      <c r="I132" s="340">
        <f t="shared" si="1"/>
        <v>1</v>
      </c>
    </row>
    <row r="133" spans="1:9" ht="12.75">
      <c r="A133" s="23">
        <v>123</v>
      </c>
      <c r="B133" s="10" t="s">
        <v>55</v>
      </c>
      <c r="C133" s="12">
        <v>807</v>
      </c>
      <c r="D133" s="17" t="s">
        <v>421</v>
      </c>
      <c r="E133" s="109" t="s">
        <v>56</v>
      </c>
      <c r="F133" s="8"/>
      <c r="G133" s="187">
        <f>G134</f>
        <v>5.95068</v>
      </c>
      <c r="H133" s="187">
        <f>H134</f>
        <v>5.95068</v>
      </c>
      <c r="I133" s="340">
        <f t="shared" si="1"/>
        <v>1</v>
      </c>
    </row>
    <row r="134" spans="1:9" ht="12.75">
      <c r="A134" s="23">
        <v>124</v>
      </c>
      <c r="B134" s="10" t="s">
        <v>423</v>
      </c>
      <c r="C134" s="12">
        <v>807</v>
      </c>
      <c r="D134" s="17" t="s">
        <v>421</v>
      </c>
      <c r="E134" s="109" t="s">
        <v>424</v>
      </c>
      <c r="F134" s="8"/>
      <c r="G134" s="187">
        <v>5.95068</v>
      </c>
      <c r="H134" s="187">
        <v>5.95068</v>
      </c>
      <c r="I134" s="340">
        <f t="shared" si="1"/>
        <v>1</v>
      </c>
    </row>
    <row r="135" spans="1:9" ht="12.75">
      <c r="A135" s="23">
        <v>125</v>
      </c>
      <c r="B135" s="12" t="s">
        <v>35</v>
      </c>
      <c r="C135" s="12">
        <v>807</v>
      </c>
      <c r="D135" s="17" t="s">
        <v>421</v>
      </c>
      <c r="E135" s="109" t="s">
        <v>424</v>
      </c>
      <c r="F135" s="8" t="s">
        <v>119</v>
      </c>
      <c r="G135" s="187">
        <f>G134</f>
        <v>5.95068</v>
      </c>
      <c r="H135" s="187">
        <f>H134</f>
        <v>5.95068</v>
      </c>
      <c r="I135" s="340">
        <f t="shared" si="1"/>
        <v>1</v>
      </c>
    </row>
    <row r="136" spans="1:9" ht="38.25">
      <c r="A136" s="23">
        <v>126</v>
      </c>
      <c r="B136" s="12" t="s">
        <v>261</v>
      </c>
      <c r="C136" s="12">
        <v>807</v>
      </c>
      <c r="D136" s="17" t="s">
        <v>421</v>
      </c>
      <c r="E136" s="109" t="s">
        <v>459</v>
      </c>
      <c r="F136" s="8" t="s">
        <v>120</v>
      </c>
      <c r="G136" s="187">
        <f>G135</f>
        <v>5.95068</v>
      </c>
      <c r="H136" s="187">
        <f>H135</f>
        <v>5.95068</v>
      </c>
      <c r="I136" s="340">
        <f t="shared" si="1"/>
        <v>1</v>
      </c>
    </row>
    <row r="137" spans="1:9" ht="33" customHeight="1">
      <c r="A137" s="23">
        <v>127</v>
      </c>
      <c r="B137" s="343" t="s">
        <v>425</v>
      </c>
      <c r="C137" s="12">
        <v>807</v>
      </c>
      <c r="D137" s="17" t="s">
        <v>426</v>
      </c>
      <c r="E137" s="109"/>
      <c r="F137" s="8"/>
      <c r="G137" s="186">
        <f>G138+G142</f>
        <v>898.01215</v>
      </c>
      <c r="H137" s="186">
        <f>H138+H142</f>
        <v>841.12348</v>
      </c>
      <c r="I137" s="339">
        <f t="shared" si="1"/>
        <v>0.9366504450969845</v>
      </c>
    </row>
    <row r="138" spans="1:9" ht="51">
      <c r="A138" s="23">
        <v>128</v>
      </c>
      <c r="B138" s="334" t="s">
        <v>427</v>
      </c>
      <c r="C138" s="12">
        <v>807</v>
      </c>
      <c r="D138" s="17" t="s">
        <v>426</v>
      </c>
      <c r="E138" s="109" t="s">
        <v>48</v>
      </c>
      <c r="F138" s="8"/>
      <c r="G138" s="187">
        <f>G139</f>
        <v>853.38358</v>
      </c>
      <c r="H138" s="187">
        <f>H139</f>
        <v>804.4642</v>
      </c>
      <c r="I138" s="340">
        <f t="shared" si="1"/>
        <v>0.9426759769622002</v>
      </c>
    </row>
    <row r="139" spans="1:9" ht="25.5">
      <c r="A139" s="23">
        <v>129</v>
      </c>
      <c r="B139" s="10" t="s">
        <v>53</v>
      </c>
      <c r="C139" s="12">
        <v>807</v>
      </c>
      <c r="D139" s="17" t="s">
        <v>426</v>
      </c>
      <c r="E139" s="109" t="s">
        <v>45</v>
      </c>
      <c r="F139" s="8"/>
      <c r="G139" s="187">
        <v>853.38358</v>
      </c>
      <c r="H139" s="187">
        <v>804.4642</v>
      </c>
      <c r="I139" s="340">
        <f aca="true" t="shared" si="3" ref="I139:I202">H139/G139</f>
        <v>0.9426759769622002</v>
      </c>
    </row>
    <row r="140" spans="1:9" ht="12.75">
      <c r="A140" s="23">
        <v>130</v>
      </c>
      <c r="B140" s="12" t="s">
        <v>35</v>
      </c>
      <c r="C140" s="12">
        <v>807</v>
      </c>
      <c r="D140" s="17" t="s">
        <v>426</v>
      </c>
      <c r="E140" s="110" t="s">
        <v>45</v>
      </c>
      <c r="F140" s="18" t="s">
        <v>119</v>
      </c>
      <c r="G140" s="189">
        <f>G141</f>
        <v>853.38358</v>
      </c>
      <c r="H140" s="189">
        <f>H139</f>
        <v>804.4642</v>
      </c>
      <c r="I140" s="340">
        <f t="shared" si="3"/>
        <v>0.9426759769622002</v>
      </c>
    </row>
    <row r="141" spans="1:9" ht="12.75">
      <c r="A141" s="23">
        <v>131</v>
      </c>
      <c r="B141" s="333" t="s">
        <v>58</v>
      </c>
      <c r="C141" s="12">
        <v>807</v>
      </c>
      <c r="D141" s="17" t="s">
        <v>426</v>
      </c>
      <c r="E141" s="110" t="s">
        <v>45</v>
      </c>
      <c r="F141" s="18" t="s">
        <v>123</v>
      </c>
      <c r="G141" s="187">
        <f>G139</f>
        <v>853.38358</v>
      </c>
      <c r="H141" s="187">
        <f>H139</f>
        <v>804.4642</v>
      </c>
      <c r="I141" s="340">
        <f t="shared" si="3"/>
        <v>0.9426759769622002</v>
      </c>
    </row>
    <row r="142" spans="1:9" ht="25.5">
      <c r="A142" s="23">
        <v>132</v>
      </c>
      <c r="B142" s="10" t="s">
        <v>133</v>
      </c>
      <c r="C142" s="12">
        <v>807</v>
      </c>
      <c r="D142" s="17" t="s">
        <v>426</v>
      </c>
      <c r="E142" s="109" t="s">
        <v>49</v>
      </c>
      <c r="F142" s="8"/>
      <c r="G142" s="187">
        <f>G143</f>
        <v>44.62857</v>
      </c>
      <c r="H142" s="187">
        <f>H143</f>
        <v>36.65928</v>
      </c>
      <c r="I142" s="340">
        <f t="shared" si="3"/>
        <v>0.8214307561277451</v>
      </c>
    </row>
    <row r="143" spans="1:9" ht="25.5">
      <c r="A143" s="23">
        <v>133</v>
      </c>
      <c r="B143" s="10" t="s">
        <v>1</v>
      </c>
      <c r="C143" s="12">
        <v>807</v>
      </c>
      <c r="D143" s="17" t="s">
        <v>426</v>
      </c>
      <c r="E143" s="109" t="s">
        <v>42</v>
      </c>
      <c r="F143" s="8"/>
      <c r="G143" s="187">
        <f>G144</f>
        <v>44.62857</v>
      </c>
      <c r="H143" s="187">
        <f>H144</f>
        <v>36.65928</v>
      </c>
      <c r="I143" s="340">
        <f t="shared" si="3"/>
        <v>0.8214307561277451</v>
      </c>
    </row>
    <row r="144" spans="1:9" ht="12.75">
      <c r="A144" s="23">
        <v>134</v>
      </c>
      <c r="B144" s="12" t="s">
        <v>35</v>
      </c>
      <c r="C144" s="12">
        <v>807</v>
      </c>
      <c r="D144" s="17" t="s">
        <v>426</v>
      </c>
      <c r="E144" s="109" t="s">
        <v>42</v>
      </c>
      <c r="F144" s="8" t="s">
        <v>119</v>
      </c>
      <c r="G144" s="187">
        <v>44.62857</v>
      </c>
      <c r="H144" s="187">
        <v>36.65928</v>
      </c>
      <c r="I144" s="340">
        <f t="shared" si="3"/>
        <v>0.8214307561277451</v>
      </c>
    </row>
    <row r="145" spans="1:9" ht="23.25" customHeight="1">
      <c r="A145" s="23">
        <v>135</v>
      </c>
      <c r="B145" s="333" t="s">
        <v>58</v>
      </c>
      <c r="C145" s="12">
        <v>807</v>
      </c>
      <c r="D145" s="17" t="s">
        <v>426</v>
      </c>
      <c r="E145" s="109" t="s">
        <v>42</v>
      </c>
      <c r="F145" s="8" t="s">
        <v>123</v>
      </c>
      <c r="G145" s="187">
        <f>G144</f>
        <v>44.62857</v>
      </c>
      <c r="H145" s="187">
        <f>H144</f>
        <v>36.65928</v>
      </c>
      <c r="I145" s="340">
        <f t="shared" si="3"/>
        <v>0.8214307561277451</v>
      </c>
    </row>
    <row r="146" spans="1:9" ht="33" customHeight="1">
      <c r="A146" s="23">
        <v>136</v>
      </c>
      <c r="B146" s="343" t="s">
        <v>425</v>
      </c>
      <c r="C146" s="12">
        <v>807</v>
      </c>
      <c r="D146" s="17" t="s">
        <v>303</v>
      </c>
      <c r="E146" s="109"/>
      <c r="F146" s="8"/>
      <c r="G146" s="186">
        <f>G147</f>
        <v>36.46</v>
      </c>
      <c r="H146" s="186">
        <f>H147</f>
        <v>36.46</v>
      </c>
      <c r="I146" s="339">
        <f t="shared" si="3"/>
        <v>1</v>
      </c>
    </row>
    <row r="147" spans="1:9" ht="51">
      <c r="A147" s="23">
        <v>137</v>
      </c>
      <c r="B147" s="10" t="s">
        <v>302</v>
      </c>
      <c r="C147" s="12">
        <v>807</v>
      </c>
      <c r="D147" s="17" t="s">
        <v>303</v>
      </c>
      <c r="E147" s="109" t="s">
        <v>48</v>
      </c>
      <c r="F147" s="8"/>
      <c r="G147" s="187">
        <f>G148</f>
        <v>36.46</v>
      </c>
      <c r="H147" s="187">
        <f>H148</f>
        <v>36.46</v>
      </c>
      <c r="I147" s="340">
        <f t="shared" si="3"/>
        <v>1</v>
      </c>
    </row>
    <row r="148" spans="1:9" ht="25.5">
      <c r="A148" s="23">
        <v>138</v>
      </c>
      <c r="B148" s="10" t="s">
        <v>53</v>
      </c>
      <c r="C148" s="12">
        <v>807</v>
      </c>
      <c r="D148" s="17" t="s">
        <v>303</v>
      </c>
      <c r="E148" s="109" t="s">
        <v>45</v>
      </c>
      <c r="F148" s="8"/>
      <c r="G148" s="187">
        <v>36.46</v>
      </c>
      <c r="H148" s="187">
        <v>36.46</v>
      </c>
      <c r="I148" s="340">
        <f t="shared" si="3"/>
        <v>1</v>
      </c>
    </row>
    <row r="149" spans="1:9" ht="12.75">
      <c r="A149" s="23">
        <v>139</v>
      </c>
      <c r="B149" s="12" t="s">
        <v>35</v>
      </c>
      <c r="C149" s="12">
        <v>807</v>
      </c>
      <c r="D149" s="17" t="s">
        <v>303</v>
      </c>
      <c r="E149" s="110" t="s">
        <v>45</v>
      </c>
      <c r="F149" s="18" t="s">
        <v>119</v>
      </c>
      <c r="G149" s="189">
        <f>G150</f>
        <v>36.46</v>
      </c>
      <c r="H149" s="189">
        <f>H150</f>
        <v>36.46</v>
      </c>
      <c r="I149" s="340">
        <f t="shared" si="3"/>
        <v>1</v>
      </c>
    </row>
    <row r="150" spans="1:9" ht="12.75">
      <c r="A150" s="23">
        <v>140</v>
      </c>
      <c r="B150" s="333" t="s">
        <v>58</v>
      </c>
      <c r="C150" s="12">
        <v>807</v>
      </c>
      <c r="D150" s="17" t="s">
        <v>303</v>
      </c>
      <c r="E150" s="110" t="s">
        <v>45</v>
      </c>
      <c r="F150" s="18" t="s">
        <v>123</v>
      </c>
      <c r="G150" s="187">
        <f>G148</f>
        <v>36.46</v>
      </c>
      <c r="H150" s="187">
        <f>H148</f>
        <v>36.46</v>
      </c>
      <c r="I150" s="340">
        <f t="shared" si="3"/>
        <v>1</v>
      </c>
    </row>
    <row r="151" spans="1:9" ht="33" customHeight="1">
      <c r="A151" s="23">
        <v>141</v>
      </c>
      <c r="B151" s="343" t="s">
        <v>425</v>
      </c>
      <c r="C151" s="12">
        <v>807</v>
      </c>
      <c r="D151" s="17" t="s">
        <v>414</v>
      </c>
      <c r="E151" s="109"/>
      <c r="F151" s="8"/>
      <c r="G151" s="186">
        <f>G152</f>
        <v>25.8</v>
      </c>
      <c r="H151" s="186">
        <f>H152</f>
        <v>25.8</v>
      </c>
      <c r="I151" s="339">
        <f t="shared" si="3"/>
        <v>1</v>
      </c>
    </row>
    <row r="152" spans="1:9" ht="57" customHeight="1">
      <c r="A152" s="23">
        <v>142</v>
      </c>
      <c r="B152" s="334" t="s">
        <v>415</v>
      </c>
      <c r="C152" s="12">
        <v>807</v>
      </c>
      <c r="D152" s="17" t="s">
        <v>414</v>
      </c>
      <c r="E152" s="109" t="s">
        <v>48</v>
      </c>
      <c r="F152" s="8"/>
      <c r="G152" s="187">
        <f>G153</f>
        <v>25.8</v>
      </c>
      <c r="H152" s="187">
        <f>H153</f>
        <v>25.8</v>
      </c>
      <c r="I152" s="340">
        <f t="shared" si="3"/>
        <v>1</v>
      </c>
    </row>
    <row r="153" spans="1:9" ht="25.5">
      <c r="A153" s="23">
        <v>143</v>
      </c>
      <c r="B153" s="10" t="s">
        <v>53</v>
      </c>
      <c r="C153" s="12">
        <v>807</v>
      </c>
      <c r="D153" s="17" t="s">
        <v>414</v>
      </c>
      <c r="E153" s="109" t="s">
        <v>45</v>
      </c>
      <c r="F153" s="8"/>
      <c r="G153" s="187">
        <v>25.8</v>
      </c>
      <c r="H153" s="187">
        <v>25.8</v>
      </c>
      <c r="I153" s="340">
        <f t="shared" si="3"/>
        <v>1</v>
      </c>
    </row>
    <row r="154" spans="1:9" ht="12.75">
      <c r="A154" s="23">
        <v>144</v>
      </c>
      <c r="B154" s="12" t="s">
        <v>35</v>
      </c>
      <c r="C154" s="12">
        <v>807</v>
      </c>
      <c r="D154" s="17" t="s">
        <v>414</v>
      </c>
      <c r="E154" s="110" t="s">
        <v>45</v>
      </c>
      <c r="F154" s="18" t="s">
        <v>119</v>
      </c>
      <c r="G154" s="189">
        <f>G155</f>
        <v>25.8</v>
      </c>
      <c r="H154" s="189">
        <f>H155</f>
        <v>25.8</v>
      </c>
      <c r="I154" s="340">
        <f t="shared" si="3"/>
        <v>1</v>
      </c>
    </row>
    <row r="155" spans="1:9" ht="12.75">
      <c r="A155" s="23">
        <v>145</v>
      </c>
      <c r="B155" s="333" t="s">
        <v>58</v>
      </c>
      <c r="C155" s="12">
        <v>807</v>
      </c>
      <c r="D155" s="17" t="s">
        <v>414</v>
      </c>
      <c r="E155" s="110" t="s">
        <v>45</v>
      </c>
      <c r="F155" s="18" t="s">
        <v>123</v>
      </c>
      <c r="G155" s="187">
        <f>G153</f>
        <v>25.8</v>
      </c>
      <c r="H155" s="187">
        <f>H153</f>
        <v>25.8</v>
      </c>
      <c r="I155" s="340">
        <f t="shared" si="3"/>
        <v>1</v>
      </c>
    </row>
    <row r="156" spans="1:9" ht="34.5" customHeight="1">
      <c r="A156" s="23">
        <v>146</v>
      </c>
      <c r="B156" s="342" t="s">
        <v>19</v>
      </c>
      <c r="C156" s="12">
        <v>807</v>
      </c>
      <c r="D156" s="143" t="s">
        <v>168</v>
      </c>
      <c r="E156" s="109"/>
      <c r="F156" s="8"/>
      <c r="G156" s="186">
        <f aca="true" t="shared" si="4" ref="G156:H159">G157</f>
        <v>108.2032</v>
      </c>
      <c r="H156" s="186">
        <f t="shared" si="4"/>
        <v>108.2032</v>
      </c>
      <c r="I156" s="339">
        <f t="shared" si="3"/>
        <v>1</v>
      </c>
    </row>
    <row r="157" spans="1:9" ht="12.75">
      <c r="A157" s="23">
        <v>147</v>
      </c>
      <c r="B157" s="10" t="s">
        <v>197</v>
      </c>
      <c r="C157" s="12">
        <v>807</v>
      </c>
      <c r="D157" s="143" t="s">
        <v>168</v>
      </c>
      <c r="E157" s="108"/>
      <c r="F157" s="5"/>
      <c r="G157" s="187">
        <f t="shared" si="4"/>
        <v>108.2032</v>
      </c>
      <c r="H157" s="187">
        <f t="shared" si="4"/>
        <v>108.2032</v>
      </c>
      <c r="I157" s="340">
        <f t="shared" si="3"/>
        <v>1</v>
      </c>
    </row>
    <row r="158" spans="1:9" s="21" customFormat="1" ht="57" customHeight="1">
      <c r="A158" s="23">
        <v>148</v>
      </c>
      <c r="B158" s="11" t="s">
        <v>187</v>
      </c>
      <c r="C158" s="12">
        <v>807</v>
      </c>
      <c r="D158" s="143" t="s">
        <v>184</v>
      </c>
      <c r="E158" s="108"/>
      <c r="F158" s="5"/>
      <c r="G158" s="187">
        <f t="shared" si="4"/>
        <v>108.2032</v>
      </c>
      <c r="H158" s="187">
        <f t="shared" si="4"/>
        <v>108.2032</v>
      </c>
      <c r="I158" s="340">
        <f t="shared" si="3"/>
        <v>1</v>
      </c>
    </row>
    <row r="159" spans="1:9" ht="12.75">
      <c r="A159" s="23">
        <v>149</v>
      </c>
      <c r="B159" s="11" t="s">
        <v>36</v>
      </c>
      <c r="C159" s="12">
        <v>807</v>
      </c>
      <c r="D159" s="143" t="s">
        <v>184</v>
      </c>
      <c r="E159" s="108" t="s">
        <v>59</v>
      </c>
      <c r="F159" s="5"/>
      <c r="G159" s="187">
        <f t="shared" si="4"/>
        <v>108.2032</v>
      </c>
      <c r="H159" s="187">
        <f t="shared" si="4"/>
        <v>108.2032</v>
      </c>
      <c r="I159" s="340">
        <f t="shared" si="3"/>
        <v>1</v>
      </c>
    </row>
    <row r="160" spans="1:9" ht="12.75">
      <c r="A160" s="23">
        <v>150</v>
      </c>
      <c r="B160" s="11" t="s">
        <v>41</v>
      </c>
      <c r="C160" s="12">
        <v>807</v>
      </c>
      <c r="D160" s="143" t="s">
        <v>184</v>
      </c>
      <c r="E160" s="108" t="s">
        <v>43</v>
      </c>
      <c r="F160" s="5"/>
      <c r="G160" s="187">
        <v>108.2032</v>
      </c>
      <c r="H160" s="187">
        <v>108.2032</v>
      </c>
      <c r="I160" s="340">
        <f t="shared" si="3"/>
        <v>1</v>
      </c>
    </row>
    <row r="161" spans="1:9" ht="12.75">
      <c r="A161" s="23">
        <v>151</v>
      </c>
      <c r="B161" s="12" t="s">
        <v>35</v>
      </c>
      <c r="C161" s="12">
        <v>807</v>
      </c>
      <c r="D161" s="143" t="s">
        <v>184</v>
      </c>
      <c r="E161" s="108" t="s">
        <v>43</v>
      </c>
      <c r="F161" s="5" t="s">
        <v>119</v>
      </c>
      <c r="G161" s="187">
        <f>G160</f>
        <v>108.2032</v>
      </c>
      <c r="H161" s="187">
        <f>H160</f>
        <v>108.2032</v>
      </c>
      <c r="I161" s="340">
        <f t="shared" si="3"/>
        <v>1</v>
      </c>
    </row>
    <row r="162" spans="1:9" ht="38.25">
      <c r="A162" s="23">
        <v>152</v>
      </c>
      <c r="B162" s="12" t="s">
        <v>19</v>
      </c>
      <c r="C162" s="12">
        <v>807</v>
      </c>
      <c r="D162" s="143" t="s">
        <v>184</v>
      </c>
      <c r="E162" s="108" t="s">
        <v>43</v>
      </c>
      <c r="F162" s="5" t="s">
        <v>122</v>
      </c>
      <c r="G162" s="187">
        <f>G161</f>
        <v>108.2032</v>
      </c>
      <c r="H162" s="187">
        <f>H161</f>
        <v>108.2032</v>
      </c>
      <c r="I162" s="340">
        <f t="shared" si="3"/>
        <v>1</v>
      </c>
    </row>
    <row r="163" spans="1:9" ht="30" customHeight="1">
      <c r="A163" s="23">
        <v>153</v>
      </c>
      <c r="B163" s="341" t="s">
        <v>196</v>
      </c>
      <c r="C163" s="12">
        <v>807</v>
      </c>
      <c r="D163" s="144" t="s">
        <v>170</v>
      </c>
      <c r="E163" s="109"/>
      <c r="F163" s="14"/>
      <c r="G163" s="186">
        <f>G164+G169</f>
        <v>122.30799999999999</v>
      </c>
      <c r="H163" s="186">
        <f>H164+H169</f>
        <v>122.30799999999999</v>
      </c>
      <c r="I163" s="339">
        <f t="shared" si="3"/>
        <v>1</v>
      </c>
    </row>
    <row r="164" spans="1:9" ht="45" customHeight="1">
      <c r="A164" s="23">
        <v>154</v>
      </c>
      <c r="B164" s="145" t="s">
        <v>265</v>
      </c>
      <c r="C164" s="12">
        <v>807</v>
      </c>
      <c r="D164" s="144" t="s">
        <v>171</v>
      </c>
      <c r="E164" s="112"/>
      <c r="F164" s="14"/>
      <c r="G164" s="187">
        <f aca="true" t="shared" si="5" ref="G164:H167">G165</f>
        <v>1.6</v>
      </c>
      <c r="H164" s="187">
        <f t="shared" si="5"/>
        <v>1.6</v>
      </c>
      <c r="I164" s="340">
        <f t="shared" si="3"/>
        <v>1</v>
      </c>
    </row>
    <row r="165" spans="1:9" ht="25.5">
      <c r="A165" s="23">
        <v>155</v>
      </c>
      <c r="B165" s="10" t="s">
        <v>133</v>
      </c>
      <c r="C165" s="12">
        <v>807</v>
      </c>
      <c r="D165" s="144" t="s">
        <v>171</v>
      </c>
      <c r="E165" s="113" t="s">
        <v>49</v>
      </c>
      <c r="F165" s="14"/>
      <c r="G165" s="187">
        <f t="shared" si="5"/>
        <v>1.6</v>
      </c>
      <c r="H165" s="187">
        <f t="shared" si="5"/>
        <v>1.6</v>
      </c>
      <c r="I165" s="340">
        <f t="shared" si="3"/>
        <v>1</v>
      </c>
    </row>
    <row r="166" spans="1:9" ht="25.5">
      <c r="A166" s="23">
        <v>156</v>
      </c>
      <c r="B166" s="10" t="s">
        <v>1</v>
      </c>
      <c r="C166" s="12">
        <v>807</v>
      </c>
      <c r="D166" s="144" t="s">
        <v>171</v>
      </c>
      <c r="E166" s="114" t="s">
        <v>42</v>
      </c>
      <c r="F166" s="15"/>
      <c r="G166" s="187">
        <f t="shared" si="5"/>
        <v>1.6</v>
      </c>
      <c r="H166" s="187">
        <f t="shared" si="5"/>
        <v>1.6</v>
      </c>
      <c r="I166" s="340">
        <f t="shared" si="3"/>
        <v>1</v>
      </c>
    </row>
    <row r="167" spans="1:9" ht="12.75">
      <c r="A167" s="23">
        <v>157</v>
      </c>
      <c r="B167" s="12" t="s">
        <v>35</v>
      </c>
      <c r="C167" s="12">
        <v>807</v>
      </c>
      <c r="D167" s="144" t="s">
        <v>171</v>
      </c>
      <c r="E167" s="114" t="s">
        <v>42</v>
      </c>
      <c r="F167" s="15" t="s">
        <v>119</v>
      </c>
      <c r="G167" s="187">
        <f t="shared" si="5"/>
        <v>1.6</v>
      </c>
      <c r="H167" s="187">
        <f t="shared" si="5"/>
        <v>1.6</v>
      </c>
      <c r="I167" s="340">
        <f t="shared" si="3"/>
        <v>1</v>
      </c>
    </row>
    <row r="168" spans="1:9" ht="12.75">
      <c r="A168" s="23">
        <v>158</v>
      </c>
      <c r="B168" s="22" t="s">
        <v>58</v>
      </c>
      <c r="C168" s="12">
        <v>807</v>
      </c>
      <c r="D168" s="144" t="s">
        <v>171</v>
      </c>
      <c r="E168" s="114" t="s">
        <v>42</v>
      </c>
      <c r="F168" s="8" t="s">
        <v>123</v>
      </c>
      <c r="G168" s="187">
        <v>1.6</v>
      </c>
      <c r="H168" s="187">
        <v>1.6</v>
      </c>
      <c r="I168" s="340">
        <f t="shared" si="3"/>
        <v>1</v>
      </c>
    </row>
    <row r="169" spans="1:9" ht="38.25">
      <c r="A169" s="23">
        <v>159</v>
      </c>
      <c r="B169" s="10" t="s">
        <v>266</v>
      </c>
      <c r="C169" s="12">
        <v>807</v>
      </c>
      <c r="D169" s="17" t="s">
        <v>172</v>
      </c>
      <c r="E169" s="115"/>
      <c r="F169" s="8"/>
      <c r="G169" s="187">
        <f>G174+G170</f>
        <v>120.708</v>
      </c>
      <c r="H169" s="187">
        <f>H174+H170</f>
        <v>120.708</v>
      </c>
      <c r="I169" s="340">
        <f t="shared" si="3"/>
        <v>1</v>
      </c>
    </row>
    <row r="170" spans="1:9" ht="51">
      <c r="A170" s="23">
        <v>160</v>
      </c>
      <c r="B170" s="10" t="s">
        <v>262</v>
      </c>
      <c r="C170" s="12">
        <v>807</v>
      </c>
      <c r="D170" s="17" t="s">
        <v>172</v>
      </c>
      <c r="E170" s="109" t="s">
        <v>48</v>
      </c>
      <c r="F170" s="8"/>
      <c r="G170" s="187">
        <f aca="true" t="shared" si="6" ref="G170:H172">G171</f>
        <v>59.99978</v>
      </c>
      <c r="H170" s="187">
        <f t="shared" si="6"/>
        <v>59.99978</v>
      </c>
      <c r="I170" s="340">
        <f t="shared" si="3"/>
        <v>1</v>
      </c>
    </row>
    <row r="171" spans="1:9" ht="25.5">
      <c r="A171" s="23">
        <v>161</v>
      </c>
      <c r="B171" s="10" t="s">
        <v>53</v>
      </c>
      <c r="C171" s="12">
        <v>807</v>
      </c>
      <c r="D171" s="17" t="s">
        <v>172</v>
      </c>
      <c r="E171" s="109" t="s">
        <v>45</v>
      </c>
      <c r="F171" s="8"/>
      <c r="G171" s="187">
        <f t="shared" si="6"/>
        <v>59.99978</v>
      </c>
      <c r="H171" s="187">
        <f t="shared" si="6"/>
        <v>59.99978</v>
      </c>
      <c r="I171" s="340">
        <f t="shared" si="3"/>
        <v>1</v>
      </c>
    </row>
    <row r="172" spans="1:9" ht="12.75">
      <c r="A172" s="23">
        <v>162</v>
      </c>
      <c r="B172" s="10" t="s">
        <v>63</v>
      </c>
      <c r="C172" s="12">
        <v>807</v>
      </c>
      <c r="D172" s="17" t="s">
        <v>172</v>
      </c>
      <c r="E172" s="109" t="s">
        <v>45</v>
      </c>
      <c r="F172" s="8" t="s">
        <v>124</v>
      </c>
      <c r="G172" s="187">
        <f t="shared" si="6"/>
        <v>59.99978</v>
      </c>
      <c r="H172" s="187">
        <f t="shared" si="6"/>
        <v>59.99978</v>
      </c>
      <c r="I172" s="340">
        <f t="shared" si="3"/>
        <v>1</v>
      </c>
    </row>
    <row r="173" spans="1:9" ht="12.75">
      <c r="A173" s="23">
        <v>163</v>
      </c>
      <c r="B173" s="10" t="s">
        <v>64</v>
      </c>
      <c r="C173" s="12">
        <v>807</v>
      </c>
      <c r="D173" s="17" t="s">
        <v>172</v>
      </c>
      <c r="E173" s="109" t="s">
        <v>45</v>
      </c>
      <c r="F173" s="8" t="s">
        <v>125</v>
      </c>
      <c r="G173" s="187">
        <v>59.99978</v>
      </c>
      <c r="H173" s="187">
        <v>59.99978</v>
      </c>
      <c r="I173" s="340">
        <f t="shared" si="3"/>
        <v>1</v>
      </c>
    </row>
    <row r="174" spans="1:9" ht="34.5" customHeight="1">
      <c r="A174" s="23">
        <v>164</v>
      </c>
      <c r="B174" s="335" t="s">
        <v>131</v>
      </c>
      <c r="C174" s="12">
        <v>807</v>
      </c>
      <c r="D174" s="17" t="s">
        <v>172</v>
      </c>
      <c r="E174" s="109" t="s">
        <v>49</v>
      </c>
      <c r="F174" s="8"/>
      <c r="G174" s="187">
        <f aca="true" t="shared" si="7" ref="G174:H176">G175</f>
        <v>60.70822</v>
      </c>
      <c r="H174" s="187">
        <f t="shared" si="7"/>
        <v>60.70822</v>
      </c>
      <c r="I174" s="340">
        <f t="shared" si="3"/>
        <v>1</v>
      </c>
    </row>
    <row r="175" spans="1:9" ht="25.5">
      <c r="A175" s="23">
        <v>165</v>
      </c>
      <c r="B175" s="10" t="s">
        <v>1</v>
      </c>
      <c r="C175" s="12">
        <v>807</v>
      </c>
      <c r="D175" s="17" t="s">
        <v>172</v>
      </c>
      <c r="E175" s="109" t="s">
        <v>42</v>
      </c>
      <c r="F175" s="8"/>
      <c r="G175" s="187">
        <f t="shared" si="7"/>
        <v>60.70822</v>
      </c>
      <c r="H175" s="187">
        <f t="shared" si="7"/>
        <v>60.70822</v>
      </c>
      <c r="I175" s="340">
        <f t="shared" si="3"/>
        <v>1</v>
      </c>
    </row>
    <row r="176" spans="1:9" ht="12.75">
      <c r="A176" s="23">
        <v>166</v>
      </c>
      <c r="B176" s="10" t="s">
        <v>63</v>
      </c>
      <c r="C176" s="12">
        <v>807</v>
      </c>
      <c r="D176" s="17" t="s">
        <v>172</v>
      </c>
      <c r="E176" s="109" t="s">
        <v>42</v>
      </c>
      <c r="F176" s="8" t="s">
        <v>124</v>
      </c>
      <c r="G176" s="187">
        <f t="shared" si="7"/>
        <v>60.70822</v>
      </c>
      <c r="H176" s="187">
        <f t="shared" si="7"/>
        <v>60.70822</v>
      </c>
      <c r="I176" s="340">
        <f t="shared" si="3"/>
        <v>1</v>
      </c>
    </row>
    <row r="177" spans="1:9" ht="12.75">
      <c r="A177" s="23">
        <v>167</v>
      </c>
      <c r="B177" s="10" t="s">
        <v>64</v>
      </c>
      <c r="C177" s="12">
        <v>807</v>
      </c>
      <c r="D177" s="17" t="s">
        <v>172</v>
      </c>
      <c r="E177" s="109" t="s">
        <v>42</v>
      </c>
      <c r="F177" s="8" t="s">
        <v>125</v>
      </c>
      <c r="G177" s="187">
        <v>60.70822</v>
      </c>
      <c r="H177" s="187">
        <v>60.70822</v>
      </c>
      <c r="I177" s="340">
        <f t="shared" si="3"/>
        <v>1</v>
      </c>
    </row>
    <row r="178" spans="1:9" ht="29.25" customHeight="1">
      <c r="A178" s="23">
        <v>168</v>
      </c>
      <c r="B178" s="11" t="s">
        <v>47</v>
      </c>
      <c r="C178" s="12">
        <v>807</v>
      </c>
      <c r="D178" s="143" t="s">
        <v>161</v>
      </c>
      <c r="E178" s="109"/>
      <c r="F178" s="8"/>
      <c r="G178" s="187">
        <f aca="true" t="shared" si="8" ref="G178:H180">G179</f>
        <v>15.07149</v>
      </c>
      <c r="H178" s="187">
        <f t="shared" si="8"/>
        <v>15.07149</v>
      </c>
      <c r="I178" s="340">
        <f t="shared" si="3"/>
        <v>1</v>
      </c>
    </row>
    <row r="179" spans="1:9" ht="12.75">
      <c r="A179" s="23">
        <v>169</v>
      </c>
      <c r="B179" s="10" t="s">
        <v>186</v>
      </c>
      <c r="C179" s="12">
        <v>807</v>
      </c>
      <c r="D179" s="143" t="s">
        <v>169</v>
      </c>
      <c r="E179" s="108"/>
      <c r="F179" s="5"/>
      <c r="G179" s="187">
        <f t="shared" si="8"/>
        <v>15.07149</v>
      </c>
      <c r="H179" s="187">
        <f t="shared" si="8"/>
        <v>15.07149</v>
      </c>
      <c r="I179" s="340">
        <f t="shared" si="3"/>
        <v>1</v>
      </c>
    </row>
    <row r="180" spans="1:9" s="21" customFormat="1" ht="30" customHeight="1">
      <c r="A180" s="23">
        <v>170</v>
      </c>
      <c r="B180" s="146" t="s">
        <v>428</v>
      </c>
      <c r="C180" s="12">
        <v>807</v>
      </c>
      <c r="D180" s="143" t="s">
        <v>182</v>
      </c>
      <c r="E180" s="108"/>
      <c r="F180" s="5"/>
      <c r="G180" s="187">
        <f t="shared" si="8"/>
        <v>15.07149</v>
      </c>
      <c r="H180" s="187">
        <f t="shared" si="8"/>
        <v>15.07149</v>
      </c>
      <c r="I180" s="340">
        <f t="shared" si="3"/>
        <v>1</v>
      </c>
    </row>
    <row r="181" spans="1:9" ht="25.5">
      <c r="A181" s="23">
        <v>171</v>
      </c>
      <c r="B181" s="12" t="s">
        <v>133</v>
      </c>
      <c r="C181" s="12">
        <v>807</v>
      </c>
      <c r="D181" s="143" t="s">
        <v>182</v>
      </c>
      <c r="E181" s="108" t="s">
        <v>49</v>
      </c>
      <c r="F181" s="5"/>
      <c r="G181" s="187">
        <v>15.07149</v>
      </c>
      <c r="H181" s="187">
        <v>15.07149</v>
      </c>
      <c r="I181" s="340">
        <f t="shared" si="3"/>
        <v>1</v>
      </c>
    </row>
    <row r="182" spans="1:9" ht="25.5">
      <c r="A182" s="23">
        <v>172</v>
      </c>
      <c r="B182" s="12" t="s">
        <v>132</v>
      </c>
      <c r="C182" s="12">
        <v>807</v>
      </c>
      <c r="D182" s="143" t="s">
        <v>182</v>
      </c>
      <c r="E182" s="108" t="s">
        <v>42</v>
      </c>
      <c r="F182" s="5"/>
      <c r="G182" s="187">
        <f aca="true" t="shared" si="9" ref="G182:H184">G181</f>
        <v>15.07149</v>
      </c>
      <c r="H182" s="187">
        <f t="shared" si="9"/>
        <v>15.07149</v>
      </c>
      <c r="I182" s="340">
        <f t="shared" si="3"/>
        <v>1</v>
      </c>
    </row>
    <row r="183" spans="1:9" ht="12.75">
      <c r="A183" s="23">
        <v>173</v>
      </c>
      <c r="B183" s="11" t="s">
        <v>39</v>
      </c>
      <c r="C183" s="12">
        <v>807</v>
      </c>
      <c r="D183" s="143" t="s">
        <v>182</v>
      </c>
      <c r="E183" s="108" t="s">
        <v>42</v>
      </c>
      <c r="F183" s="5" t="s">
        <v>113</v>
      </c>
      <c r="G183" s="187">
        <f t="shared" si="9"/>
        <v>15.07149</v>
      </c>
      <c r="H183" s="187">
        <f t="shared" si="9"/>
        <v>15.07149</v>
      </c>
      <c r="I183" s="340">
        <f t="shared" si="3"/>
        <v>1</v>
      </c>
    </row>
    <row r="184" spans="1:9" ht="33" customHeight="1">
      <c r="A184" s="23">
        <v>174</v>
      </c>
      <c r="B184" s="12" t="s">
        <v>21</v>
      </c>
      <c r="C184" s="12">
        <v>807</v>
      </c>
      <c r="D184" s="143" t="s">
        <v>182</v>
      </c>
      <c r="E184" s="108" t="s">
        <v>42</v>
      </c>
      <c r="F184" s="5" t="s">
        <v>114</v>
      </c>
      <c r="G184" s="187">
        <f t="shared" si="9"/>
        <v>15.07149</v>
      </c>
      <c r="H184" s="187">
        <f t="shared" si="9"/>
        <v>15.07149</v>
      </c>
      <c r="I184" s="340">
        <f t="shared" si="3"/>
        <v>1</v>
      </c>
    </row>
    <row r="185" spans="1:9" ht="29.25" customHeight="1">
      <c r="A185" s="23">
        <v>175</v>
      </c>
      <c r="B185" s="11" t="s">
        <v>47</v>
      </c>
      <c r="C185" s="12">
        <v>807</v>
      </c>
      <c r="D185" s="143" t="s">
        <v>161</v>
      </c>
      <c r="E185" s="109"/>
      <c r="F185" s="8"/>
      <c r="G185" s="187">
        <f>G186</f>
        <v>18.3</v>
      </c>
      <c r="H185" s="187">
        <f>H186</f>
        <v>0</v>
      </c>
      <c r="I185" s="340">
        <f t="shared" si="3"/>
        <v>0</v>
      </c>
    </row>
    <row r="186" spans="1:9" ht="12.75">
      <c r="A186" s="23">
        <v>176</v>
      </c>
      <c r="B186" s="10" t="s">
        <v>186</v>
      </c>
      <c r="C186" s="12">
        <v>807</v>
      </c>
      <c r="D186" s="143" t="s">
        <v>169</v>
      </c>
      <c r="E186" s="108"/>
      <c r="F186" s="5"/>
      <c r="G186" s="187">
        <f>G187</f>
        <v>18.3</v>
      </c>
      <c r="H186" s="187">
        <f>H187</f>
        <v>0</v>
      </c>
      <c r="I186" s="340">
        <f t="shared" si="3"/>
        <v>0</v>
      </c>
    </row>
    <row r="187" spans="1:9" s="21" customFormat="1" ht="30" customHeight="1">
      <c r="A187" s="23">
        <v>177</v>
      </c>
      <c r="B187" s="146" t="s">
        <v>325</v>
      </c>
      <c r="C187" s="12">
        <v>807</v>
      </c>
      <c r="D187" s="143" t="s">
        <v>323</v>
      </c>
      <c r="E187" s="108"/>
      <c r="F187" s="5"/>
      <c r="G187" s="187">
        <f>G188</f>
        <v>18.3</v>
      </c>
      <c r="H187" s="187">
        <f>H188</f>
        <v>0</v>
      </c>
      <c r="I187" s="340">
        <f t="shared" si="3"/>
        <v>0</v>
      </c>
    </row>
    <row r="188" spans="1:9" ht="25.5">
      <c r="A188" s="23">
        <v>178</v>
      </c>
      <c r="B188" s="12" t="s">
        <v>133</v>
      </c>
      <c r="C188" s="12">
        <v>807</v>
      </c>
      <c r="D188" s="143" t="s">
        <v>323</v>
      </c>
      <c r="E188" s="108" t="s">
        <v>49</v>
      </c>
      <c r="F188" s="5"/>
      <c r="G188" s="187">
        <v>18.3</v>
      </c>
      <c r="H188" s="187">
        <v>0</v>
      </c>
      <c r="I188" s="340">
        <f t="shared" si="3"/>
        <v>0</v>
      </c>
    </row>
    <row r="189" spans="1:9" ht="25.5">
      <c r="A189" s="23">
        <v>179</v>
      </c>
      <c r="B189" s="12" t="s">
        <v>132</v>
      </c>
      <c r="C189" s="12">
        <v>807</v>
      </c>
      <c r="D189" s="143" t="s">
        <v>323</v>
      </c>
      <c r="E189" s="108" t="s">
        <v>42</v>
      </c>
      <c r="F189" s="5"/>
      <c r="G189" s="187">
        <f>G188</f>
        <v>18.3</v>
      </c>
      <c r="H189" s="187">
        <v>0</v>
      </c>
      <c r="I189" s="340">
        <f t="shared" si="3"/>
        <v>0</v>
      </c>
    </row>
    <row r="190" spans="1:9" ht="12.75">
      <c r="A190" s="23">
        <v>180</v>
      </c>
      <c r="B190" s="11" t="s">
        <v>319</v>
      </c>
      <c r="C190" s="12">
        <v>807</v>
      </c>
      <c r="D190" s="143" t="s">
        <v>323</v>
      </c>
      <c r="E190" s="108" t="s">
        <v>42</v>
      </c>
      <c r="F190" s="5" t="s">
        <v>320</v>
      </c>
      <c r="G190" s="187">
        <f>G189</f>
        <v>18.3</v>
      </c>
      <c r="H190" s="187">
        <v>0</v>
      </c>
      <c r="I190" s="340">
        <f t="shared" si="3"/>
        <v>0</v>
      </c>
    </row>
    <row r="191" spans="1:9" ht="12.75">
      <c r="A191" s="23">
        <v>181</v>
      </c>
      <c r="B191" s="12" t="s">
        <v>321</v>
      </c>
      <c r="C191" s="12">
        <v>807</v>
      </c>
      <c r="D191" s="143" t="s">
        <v>323</v>
      </c>
      <c r="E191" s="108" t="s">
        <v>42</v>
      </c>
      <c r="F191" s="5" t="s">
        <v>322</v>
      </c>
      <c r="G191" s="187">
        <f>G190</f>
        <v>18.3</v>
      </c>
      <c r="H191" s="187">
        <v>0</v>
      </c>
      <c r="I191" s="340">
        <f t="shared" si="3"/>
        <v>0</v>
      </c>
    </row>
    <row r="192" spans="1:9" ht="29.25" customHeight="1">
      <c r="A192" s="23">
        <v>182</v>
      </c>
      <c r="B192" s="11" t="s">
        <v>47</v>
      </c>
      <c r="C192" s="12">
        <v>807</v>
      </c>
      <c r="D192" s="143" t="s">
        <v>161</v>
      </c>
      <c r="E192" s="109"/>
      <c r="F192" s="8"/>
      <c r="G192" s="187">
        <f aca="true" t="shared" si="10" ref="G192:H194">G193</f>
        <v>12.808</v>
      </c>
      <c r="H192" s="187">
        <f t="shared" si="10"/>
        <v>12.808</v>
      </c>
      <c r="I192" s="340">
        <f t="shared" si="3"/>
        <v>1</v>
      </c>
    </row>
    <row r="193" spans="1:9" ht="12.75">
      <c r="A193" s="23">
        <v>183</v>
      </c>
      <c r="B193" s="10" t="s">
        <v>186</v>
      </c>
      <c r="C193" s="12">
        <v>807</v>
      </c>
      <c r="D193" s="143" t="s">
        <v>169</v>
      </c>
      <c r="E193" s="108"/>
      <c r="F193" s="5"/>
      <c r="G193" s="187">
        <f t="shared" si="10"/>
        <v>12.808</v>
      </c>
      <c r="H193" s="187">
        <f t="shared" si="10"/>
        <v>12.808</v>
      </c>
      <c r="I193" s="340">
        <f t="shared" si="3"/>
        <v>1</v>
      </c>
    </row>
    <row r="194" spans="1:9" s="21" customFormat="1" ht="30" customHeight="1">
      <c r="A194" s="23">
        <v>184</v>
      </c>
      <c r="B194" s="146" t="s">
        <v>283</v>
      </c>
      <c r="C194" s="12">
        <v>807</v>
      </c>
      <c r="D194" s="143" t="s">
        <v>274</v>
      </c>
      <c r="E194" s="108"/>
      <c r="F194" s="5"/>
      <c r="G194" s="187">
        <f t="shared" si="10"/>
        <v>12.808</v>
      </c>
      <c r="H194" s="187">
        <f t="shared" si="10"/>
        <v>12.808</v>
      </c>
      <c r="I194" s="340">
        <f t="shared" si="3"/>
        <v>1</v>
      </c>
    </row>
    <row r="195" spans="1:9" ht="25.5">
      <c r="A195" s="23">
        <v>185</v>
      </c>
      <c r="B195" s="12" t="s">
        <v>133</v>
      </c>
      <c r="C195" s="12">
        <v>807</v>
      </c>
      <c r="D195" s="143" t="s">
        <v>274</v>
      </c>
      <c r="E195" s="108" t="s">
        <v>49</v>
      </c>
      <c r="F195" s="5"/>
      <c r="G195" s="187">
        <v>12.808</v>
      </c>
      <c r="H195" s="187">
        <v>12.808</v>
      </c>
      <c r="I195" s="340">
        <f t="shared" si="3"/>
        <v>1</v>
      </c>
    </row>
    <row r="196" spans="1:9" ht="25.5">
      <c r="A196" s="23">
        <v>186</v>
      </c>
      <c r="B196" s="12" t="s">
        <v>132</v>
      </c>
      <c r="C196" s="12">
        <v>807</v>
      </c>
      <c r="D196" s="143" t="s">
        <v>274</v>
      </c>
      <c r="E196" s="108" t="s">
        <v>42</v>
      </c>
      <c r="F196" s="5"/>
      <c r="G196" s="187">
        <f>G195</f>
        <v>12.808</v>
      </c>
      <c r="H196" s="187">
        <f>H195</f>
        <v>12.808</v>
      </c>
      <c r="I196" s="340">
        <f t="shared" si="3"/>
        <v>1</v>
      </c>
    </row>
    <row r="197" spans="1:9" ht="12.75">
      <c r="A197" s="23">
        <v>187</v>
      </c>
      <c r="B197" s="11" t="s">
        <v>39</v>
      </c>
      <c r="C197" s="12">
        <v>807</v>
      </c>
      <c r="D197" s="143" t="s">
        <v>274</v>
      </c>
      <c r="E197" s="108" t="s">
        <v>42</v>
      </c>
      <c r="F197" s="5" t="s">
        <v>113</v>
      </c>
      <c r="G197" s="187">
        <v>12.808</v>
      </c>
      <c r="H197" s="187">
        <v>12.808</v>
      </c>
      <c r="I197" s="340">
        <f t="shared" si="3"/>
        <v>1</v>
      </c>
    </row>
    <row r="198" spans="1:9" ht="25.5">
      <c r="A198" s="23">
        <v>188</v>
      </c>
      <c r="B198" s="12" t="s">
        <v>21</v>
      </c>
      <c r="C198" s="12">
        <v>807</v>
      </c>
      <c r="D198" s="143" t="s">
        <v>274</v>
      </c>
      <c r="E198" s="108" t="s">
        <v>42</v>
      </c>
      <c r="F198" s="5" t="s">
        <v>114</v>
      </c>
      <c r="G198" s="187">
        <f>G197</f>
        <v>12.808</v>
      </c>
      <c r="H198" s="187">
        <f>H197</f>
        <v>12.808</v>
      </c>
      <c r="I198" s="340">
        <f t="shared" si="3"/>
        <v>1</v>
      </c>
    </row>
    <row r="199" spans="1:9" ht="29.25" customHeight="1">
      <c r="A199" s="23">
        <v>189</v>
      </c>
      <c r="B199" s="11" t="s">
        <v>47</v>
      </c>
      <c r="C199" s="12">
        <v>807</v>
      </c>
      <c r="D199" s="143" t="s">
        <v>161</v>
      </c>
      <c r="E199" s="109"/>
      <c r="F199" s="8"/>
      <c r="G199" s="187">
        <f aca="true" t="shared" si="11" ref="G199:H201">G200</f>
        <v>7.388</v>
      </c>
      <c r="H199" s="187">
        <f t="shared" si="11"/>
        <v>7.388</v>
      </c>
      <c r="I199" s="340">
        <f t="shared" si="3"/>
        <v>1</v>
      </c>
    </row>
    <row r="200" spans="1:9" ht="12.75">
      <c r="A200" s="23">
        <v>190</v>
      </c>
      <c r="B200" s="10" t="s">
        <v>186</v>
      </c>
      <c r="C200" s="12">
        <v>807</v>
      </c>
      <c r="D200" s="143" t="s">
        <v>169</v>
      </c>
      <c r="E200" s="108"/>
      <c r="F200" s="5"/>
      <c r="G200" s="187">
        <f t="shared" si="11"/>
        <v>7.388</v>
      </c>
      <c r="H200" s="187">
        <f t="shared" si="11"/>
        <v>7.388</v>
      </c>
      <c r="I200" s="340">
        <f t="shared" si="3"/>
        <v>1</v>
      </c>
    </row>
    <row r="201" spans="1:9" s="21" customFormat="1" ht="30" customHeight="1">
      <c r="A201" s="23">
        <v>191</v>
      </c>
      <c r="B201" s="146" t="s">
        <v>193</v>
      </c>
      <c r="C201" s="12">
        <v>807</v>
      </c>
      <c r="D201" s="143" t="s">
        <v>182</v>
      </c>
      <c r="E201" s="108"/>
      <c r="F201" s="5"/>
      <c r="G201" s="187">
        <f t="shared" si="11"/>
        <v>7.388</v>
      </c>
      <c r="H201" s="187">
        <f t="shared" si="11"/>
        <v>7.388</v>
      </c>
      <c r="I201" s="340">
        <f t="shared" si="3"/>
        <v>1</v>
      </c>
    </row>
    <row r="202" spans="1:9" ht="25.5">
      <c r="A202" s="23">
        <v>192</v>
      </c>
      <c r="B202" s="12" t="s">
        <v>133</v>
      </c>
      <c r="C202" s="12">
        <v>807</v>
      </c>
      <c r="D202" s="143" t="s">
        <v>182</v>
      </c>
      <c r="E202" s="108" t="s">
        <v>49</v>
      </c>
      <c r="F202" s="5"/>
      <c r="G202" s="187">
        <v>7.388</v>
      </c>
      <c r="H202" s="187">
        <v>7.388</v>
      </c>
      <c r="I202" s="340">
        <f t="shared" si="3"/>
        <v>1</v>
      </c>
    </row>
    <row r="203" spans="1:9" ht="25.5">
      <c r="A203" s="23">
        <v>193</v>
      </c>
      <c r="B203" s="12" t="s">
        <v>132</v>
      </c>
      <c r="C203" s="12">
        <v>807</v>
      </c>
      <c r="D203" s="143" t="s">
        <v>182</v>
      </c>
      <c r="E203" s="108" t="s">
        <v>42</v>
      </c>
      <c r="F203" s="5"/>
      <c r="G203" s="187">
        <f aca="true" t="shared" si="12" ref="G203:H205">G202</f>
        <v>7.388</v>
      </c>
      <c r="H203" s="187">
        <f t="shared" si="12"/>
        <v>7.388</v>
      </c>
      <c r="I203" s="340">
        <f aca="true" t="shared" si="13" ref="I203:I246">H203/G203</f>
        <v>1</v>
      </c>
    </row>
    <row r="204" spans="1:9" ht="12.75">
      <c r="A204" s="23">
        <v>194</v>
      </c>
      <c r="B204" s="11" t="s">
        <v>39</v>
      </c>
      <c r="C204" s="12">
        <v>807</v>
      </c>
      <c r="D204" s="143" t="s">
        <v>182</v>
      </c>
      <c r="E204" s="108" t="s">
        <v>42</v>
      </c>
      <c r="F204" s="5" t="s">
        <v>113</v>
      </c>
      <c r="G204" s="187">
        <f t="shared" si="12"/>
        <v>7.388</v>
      </c>
      <c r="H204" s="187">
        <f t="shared" si="12"/>
        <v>7.388</v>
      </c>
      <c r="I204" s="340">
        <f t="shared" si="13"/>
        <v>1</v>
      </c>
    </row>
    <row r="205" spans="1:9" ht="25.5">
      <c r="A205" s="23">
        <v>195</v>
      </c>
      <c r="B205" s="12" t="s">
        <v>21</v>
      </c>
      <c r="C205" s="12">
        <v>807</v>
      </c>
      <c r="D205" s="143" t="s">
        <v>182</v>
      </c>
      <c r="E205" s="108" t="s">
        <v>42</v>
      </c>
      <c r="F205" s="5" t="s">
        <v>114</v>
      </c>
      <c r="G205" s="187">
        <f t="shared" si="12"/>
        <v>7.388</v>
      </c>
      <c r="H205" s="187">
        <f t="shared" si="12"/>
        <v>7.388</v>
      </c>
      <c r="I205" s="340">
        <f t="shared" si="13"/>
        <v>1</v>
      </c>
    </row>
    <row r="206" spans="1:9" ht="29.25" customHeight="1">
      <c r="A206" s="23">
        <v>196</v>
      </c>
      <c r="B206" s="11" t="s">
        <v>47</v>
      </c>
      <c r="C206" s="12">
        <v>807</v>
      </c>
      <c r="D206" s="143" t="s">
        <v>161</v>
      </c>
      <c r="E206" s="109"/>
      <c r="F206" s="8"/>
      <c r="G206" s="187">
        <f aca="true" t="shared" si="14" ref="G206:H210">G207</f>
        <v>37.61232</v>
      </c>
      <c r="H206" s="187">
        <f t="shared" si="14"/>
        <v>37.61232</v>
      </c>
      <c r="I206" s="340">
        <f t="shared" si="13"/>
        <v>1</v>
      </c>
    </row>
    <row r="207" spans="1:9" ht="12.75">
      <c r="A207" s="23">
        <v>197</v>
      </c>
      <c r="B207" s="10" t="s">
        <v>186</v>
      </c>
      <c r="C207" s="12">
        <v>807</v>
      </c>
      <c r="D207" s="143" t="s">
        <v>169</v>
      </c>
      <c r="E207" s="108"/>
      <c r="F207" s="5"/>
      <c r="G207" s="187">
        <f t="shared" si="14"/>
        <v>37.61232</v>
      </c>
      <c r="H207" s="187">
        <f t="shared" si="14"/>
        <v>37.61232</v>
      </c>
      <c r="I207" s="340">
        <f t="shared" si="13"/>
        <v>1</v>
      </c>
    </row>
    <row r="208" spans="1:9" s="21" customFormat="1" ht="56.25" customHeight="1">
      <c r="A208" s="23">
        <v>198</v>
      </c>
      <c r="B208" s="146" t="s">
        <v>300</v>
      </c>
      <c r="C208" s="12">
        <v>807</v>
      </c>
      <c r="D208" s="143" t="s">
        <v>301</v>
      </c>
      <c r="E208" s="108"/>
      <c r="F208" s="5"/>
      <c r="G208" s="187">
        <f t="shared" si="14"/>
        <v>37.61232</v>
      </c>
      <c r="H208" s="187">
        <f t="shared" si="14"/>
        <v>37.61232</v>
      </c>
      <c r="I208" s="340">
        <f t="shared" si="13"/>
        <v>1</v>
      </c>
    </row>
    <row r="209" spans="1:9" ht="25.5">
      <c r="A209" s="23">
        <v>199</v>
      </c>
      <c r="B209" s="12" t="s">
        <v>133</v>
      </c>
      <c r="C209" s="12">
        <v>807</v>
      </c>
      <c r="D209" s="143" t="s">
        <v>301</v>
      </c>
      <c r="E209" s="108" t="s">
        <v>59</v>
      </c>
      <c r="F209" s="5"/>
      <c r="G209" s="187">
        <f t="shared" si="14"/>
        <v>37.61232</v>
      </c>
      <c r="H209" s="187">
        <f t="shared" si="14"/>
        <v>37.61232</v>
      </c>
      <c r="I209" s="340">
        <f t="shared" si="13"/>
        <v>1</v>
      </c>
    </row>
    <row r="210" spans="1:9" ht="25.5">
      <c r="A210" s="23">
        <v>200</v>
      </c>
      <c r="B210" s="12" t="s">
        <v>132</v>
      </c>
      <c r="C210" s="12">
        <v>807</v>
      </c>
      <c r="D210" s="143" t="s">
        <v>301</v>
      </c>
      <c r="E210" s="108" t="s">
        <v>43</v>
      </c>
      <c r="F210" s="5"/>
      <c r="G210" s="187">
        <f t="shared" si="14"/>
        <v>37.61232</v>
      </c>
      <c r="H210" s="187">
        <f t="shared" si="14"/>
        <v>37.61232</v>
      </c>
      <c r="I210" s="340">
        <f t="shared" si="13"/>
        <v>1</v>
      </c>
    </row>
    <row r="211" spans="1:9" ht="12.75">
      <c r="A211" s="23">
        <v>201</v>
      </c>
      <c r="B211" s="11" t="s">
        <v>38</v>
      </c>
      <c r="C211" s="12">
        <v>807</v>
      </c>
      <c r="D211" s="143" t="s">
        <v>301</v>
      </c>
      <c r="E211" s="108" t="s">
        <v>43</v>
      </c>
      <c r="F211" s="5" t="s">
        <v>117</v>
      </c>
      <c r="G211" s="187">
        <v>37.61232</v>
      </c>
      <c r="H211" s="187">
        <v>37.61232</v>
      </c>
      <c r="I211" s="340">
        <f t="shared" si="13"/>
        <v>1</v>
      </c>
    </row>
    <row r="212" spans="1:9" ht="12.75">
      <c r="A212" s="23">
        <v>202</v>
      </c>
      <c r="B212" s="12" t="s">
        <v>40</v>
      </c>
      <c r="C212" s="12">
        <v>807</v>
      </c>
      <c r="D212" s="143" t="s">
        <v>301</v>
      </c>
      <c r="E212" s="108" t="s">
        <v>43</v>
      </c>
      <c r="F212" s="5" t="s">
        <v>118</v>
      </c>
      <c r="G212" s="187">
        <f>G211</f>
        <v>37.61232</v>
      </c>
      <c r="H212" s="187">
        <f>H211</f>
        <v>37.61232</v>
      </c>
      <c r="I212" s="340">
        <f t="shared" si="13"/>
        <v>1</v>
      </c>
    </row>
    <row r="213" spans="1:9" ht="29.25" customHeight="1">
      <c r="A213" s="23">
        <v>203</v>
      </c>
      <c r="B213" s="11" t="s">
        <v>47</v>
      </c>
      <c r="C213" s="12">
        <v>807</v>
      </c>
      <c r="D213" s="143" t="s">
        <v>161</v>
      </c>
      <c r="E213" s="109"/>
      <c r="F213" s="8"/>
      <c r="G213" s="187">
        <f aca="true" t="shared" si="15" ref="G213:H216">G214</f>
        <v>35</v>
      </c>
      <c r="H213" s="187">
        <f t="shared" si="15"/>
        <v>14.18654</v>
      </c>
      <c r="I213" s="340">
        <f t="shared" si="13"/>
        <v>0.4053297142857143</v>
      </c>
    </row>
    <row r="214" spans="1:9" ht="12.75">
      <c r="A214" s="23">
        <v>204</v>
      </c>
      <c r="B214" s="10" t="s">
        <v>186</v>
      </c>
      <c r="C214" s="12">
        <v>807</v>
      </c>
      <c r="D214" s="143" t="s">
        <v>169</v>
      </c>
      <c r="E214" s="108"/>
      <c r="F214" s="5"/>
      <c r="G214" s="187">
        <f t="shared" si="15"/>
        <v>35</v>
      </c>
      <c r="H214" s="187">
        <f t="shared" si="15"/>
        <v>14.18654</v>
      </c>
      <c r="I214" s="340">
        <f t="shared" si="13"/>
        <v>0.4053297142857143</v>
      </c>
    </row>
    <row r="215" spans="1:9" s="21" customFormat="1" ht="56.25" customHeight="1">
      <c r="A215" s="23">
        <v>205</v>
      </c>
      <c r="B215" s="6" t="s">
        <v>334</v>
      </c>
      <c r="C215" s="12">
        <v>807</v>
      </c>
      <c r="D215" s="143" t="s">
        <v>441</v>
      </c>
      <c r="E215" s="108"/>
      <c r="F215" s="5"/>
      <c r="G215" s="187">
        <f t="shared" si="15"/>
        <v>35</v>
      </c>
      <c r="H215" s="187">
        <f t="shared" si="15"/>
        <v>14.18654</v>
      </c>
      <c r="I215" s="340">
        <f t="shared" si="13"/>
        <v>0.4053297142857143</v>
      </c>
    </row>
    <row r="216" spans="1:9" ht="12.75">
      <c r="A216" s="23">
        <v>206</v>
      </c>
      <c r="B216" s="11" t="s">
        <v>36</v>
      </c>
      <c r="C216" s="12">
        <v>807</v>
      </c>
      <c r="D216" s="143" t="s">
        <v>441</v>
      </c>
      <c r="E216" s="108" t="s">
        <v>60</v>
      </c>
      <c r="F216" s="5" t="s">
        <v>109</v>
      </c>
      <c r="G216" s="187">
        <f t="shared" si="15"/>
        <v>35</v>
      </c>
      <c r="H216" s="187">
        <f t="shared" si="15"/>
        <v>14.18654</v>
      </c>
      <c r="I216" s="340">
        <f t="shared" si="13"/>
        <v>0.4053297142857143</v>
      </c>
    </row>
    <row r="217" spans="1:9" ht="12.75">
      <c r="A217" s="23">
        <v>207</v>
      </c>
      <c r="B217" s="11" t="s">
        <v>41</v>
      </c>
      <c r="C217" s="12">
        <v>807</v>
      </c>
      <c r="D217" s="143" t="s">
        <v>441</v>
      </c>
      <c r="E217" s="108" t="s">
        <v>444</v>
      </c>
      <c r="F217" s="5" t="s">
        <v>110</v>
      </c>
      <c r="G217" s="187">
        <v>35</v>
      </c>
      <c r="H217" s="187">
        <v>14.18654</v>
      </c>
      <c r="I217" s="340">
        <f t="shared" si="13"/>
        <v>0.4053297142857143</v>
      </c>
    </row>
    <row r="218" spans="1:9" ht="29.25" customHeight="1">
      <c r="A218" s="23">
        <v>208</v>
      </c>
      <c r="B218" s="11" t="s">
        <v>47</v>
      </c>
      <c r="C218" s="12">
        <v>807</v>
      </c>
      <c r="D218" s="143" t="s">
        <v>161</v>
      </c>
      <c r="E218" s="109"/>
      <c r="F218" s="8"/>
      <c r="G218" s="187">
        <f aca="true" t="shared" si="16" ref="G218:H221">G219</f>
        <v>38.246</v>
      </c>
      <c r="H218" s="187">
        <f t="shared" si="16"/>
        <v>38.246</v>
      </c>
      <c r="I218" s="340">
        <f t="shared" si="13"/>
        <v>1</v>
      </c>
    </row>
    <row r="219" spans="1:9" ht="12.75">
      <c r="A219" s="23">
        <v>209</v>
      </c>
      <c r="B219" s="10" t="s">
        <v>186</v>
      </c>
      <c r="C219" s="12">
        <v>807</v>
      </c>
      <c r="D219" s="143" t="s">
        <v>435</v>
      </c>
      <c r="E219" s="108"/>
      <c r="F219" s="5"/>
      <c r="G219" s="187">
        <f t="shared" si="16"/>
        <v>38.246</v>
      </c>
      <c r="H219" s="187">
        <f t="shared" si="16"/>
        <v>38.246</v>
      </c>
      <c r="I219" s="340">
        <f t="shared" si="13"/>
        <v>1</v>
      </c>
    </row>
    <row r="220" spans="1:9" s="21" customFormat="1" ht="81.75" customHeight="1">
      <c r="A220" s="23">
        <v>210</v>
      </c>
      <c r="B220" s="6" t="s">
        <v>500</v>
      </c>
      <c r="C220" s="12">
        <v>807</v>
      </c>
      <c r="D220" s="143" t="s">
        <v>460</v>
      </c>
      <c r="E220" s="108"/>
      <c r="F220" s="5"/>
      <c r="G220" s="187">
        <f t="shared" si="16"/>
        <v>38.246</v>
      </c>
      <c r="H220" s="187">
        <f t="shared" si="16"/>
        <v>38.246</v>
      </c>
      <c r="I220" s="340">
        <f t="shared" si="13"/>
        <v>1</v>
      </c>
    </row>
    <row r="221" spans="1:9" ht="12.75">
      <c r="A221" s="23">
        <v>211</v>
      </c>
      <c r="B221" s="11" t="s">
        <v>36</v>
      </c>
      <c r="C221" s="12">
        <v>807</v>
      </c>
      <c r="D221" s="143" t="s">
        <v>460</v>
      </c>
      <c r="E221" s="108" t="s">
        <v>59</v>
      </c>
      <c r="F221" s="5" t="s">
        <v>109</v>
      </c>
      <c r="G221" s="187">
        <f t="shared" si="16"/>
        <v>38.246</v>
      </c>
      <c r="H221" s="187">
        <f t="shared" si="16"/>
        <v>38.246</v>
      </c>
      <c r="I221" s="340">
        <f t="shared" si="13"/>
        <v>1</v>
      </c>
    </row>
    <row r="222" spans="1:9" ht="12.75">
      <c r="A222" s="23">
        <v>212</v>
      </c>
      <c r="B222" s="11" t="s">
        <v>41</v>
      </c>
      <c r="C222" s="12">
        <v>807</v>
      </c>
      <c r="D222" s="143" t="s">
        <v>460</v>
      </c>
      <c r="E222" s="108" t="s">
        <v>43</v>
      </c>
      <c r="F222" s="5" t="s">
        <v>110</v>
      </c>
      <c r="G222" s="187">
        <v>38.246</v>
      </c>
      <c r="H222" s="187">
        <v>38.246</v>
      </c>
      <c r="I222" s="340">
        <f t="shared" si="13"/>
        <v>1</v>
      </c>
    </row>
    <row r="223" spans="1:9" ht="29.25" customHeight="1">
      <c r="A223" s="23">
        <v>213</v>
      </c>
      <c r="B223" s="11" t="s">
        <v>47</v>
      </c>
      <c r="C223" s="12">
        <v>807</v>
      </c>
      <c r="D223" s="143" t="s">
        <v>161</v>
      </c>
      <c r="E223" s="109"/>
      <c r="F223" s="8"/>
      <c r="G223" s="187">
        <f aca="true" t="shared" si="17" ref="G223:H226">G224</f>
        <v>193.5</v>
      </c>
      <c r="H223" s="187">
        <f t="shared" si="17"/>
        <v>193.5</v>
      </c>
      <c r="I223" s="340">
        <f t="shared" si="13"/>
        <v>1</v>
      </c>
    </row>
    <row r="224" spans="1:9" ht="12.75">
      <c r="A224" s="23">
        <v>214</v>
      </c>
      <c r="B224" s="10" t="s">
        <v>186</v>
      </c>
      <c r="C224" s="12">
        <v>807</v>
      </c>
      <c r="D224" s="143" t="s">
        <v>435</v>
      </c>
      <c r="E224" s="108"/>
      <c r="F224" s="5"/>
      <c r="G224" s="187">
        <f t="shared" si="17"/>
        <v>193.5</v>
      </c>
      <c r="H224" s="187">
        <f t="shared" si="17"/>
        <v>193.5</v>
      </c>
      <c r="I224" s="340">
        <f t="shared" si="13"/>
        <v>1</v>
      </c>
    </row>
    <row r="225" spans="1:9" s="21" customFormat="1" ht="66.75" customHeight="1">
      <c r="A225" s="23">
        <v>215</v>
      </c>
      <c r="B225" s="6" t="s">
        <v>501</v>
      </c>
      <c r="C225" s="12">
        <v>807</v>
      </c>
      <c r="D225" s="143" t="s">
        <v>461</v>
      </c>
      <c r="E225" s="108"/>
      <c r="F225" s="5"/>
      <c r="G225" s="187">
        <f t="shared" si="17"/>
        <v>193.5</v>
      </c>
      <c r="H225" s="187">
        <f t="shared" si="17"/>
        <v>193.5</v>
      </c>
      <c r="I225" s="340">
        <f t="shared" si="13"/>
        <v>1</v>
      </c>
    </row>
    <row r="226" spans="1:9" ht="12.75">
      <c r="A226" s="23">
        <v>216</v>
      </c>
      <c r="B226" s="11" t="s">
        <v>36</v>
      </c>
      <c r="C226" s="12">
        <v>807</v>
      </c>
      <c r="D226" s="143" t="s">
        <v>461</v>
      </c>
      <c r="E226" s="108" t="s">
        <v>59</v>
      </c>
      <c r="F226" s="5" t="s">
        <v>109</v>
      </c>
      <c r="G226" s="187">
        <f t="shared" si="17"/>
        <v>193.5</v>
      </c>
      <c r="H226" s="187">
        <f t="shared" si="17"/>
        <v>193.5</v>
      </c>
      <c r="I226" s="340">
        <f t="shared" si="13"/>
        <v>1</v>
      </c>
    </row>
    <row r="227" spans="1:9" ht="12.75">
      <c r="A227" s="23">
        <v>217</v>
      </c>
      <c r="B227" s="11" t="s">
        <v>41</v>
      </c>
      <c r="C227" s="12">
        <v>807</v>
      </c>
      <c r="D227" s="143" t="s">
        <v>461</v>
      </c>
      <c r="E227" s="108" t="s">
        <v>43</v>
      </c>
      <c r="F227" s="5" t="s">
        <v>110</v>
      </c>
      <c r="G227" s="187">
        <v>193.5</v>
      </c>
      <c r="H227" s="187">
        <v>193.5</v>
      </c>
      <c r="I227" s="340">
        <f t="shared" si="13"/>
        <v>1</v>
      </c>
    </row>
    <row r="228" spans="1:9" ht="29.25" customHeight="1">
      <c r="A228" s="23">
        <v>218</v>
      </c>
      <c r="B228" s="11" t="s">
        <v>47</v>
      </c>
      <c r="C228" s="12">
        <v>807</v>
      </c>
      <c r="D228" s="143" t="s">
        <v>161</v>
      </c>
      <c r="E228" s="109"/>
      <c r="F228" s="8"/>
      <c r="G228" s="187">
        <f aca="true" t="shared" si="18" ref="G228:H231">G229</f>
        <v>1725.24</v>
      </c>
      <c r="H228" s="187">
        <f t="shared" si="18"/>
        <v>1725.24</v>
      </c>
      <c r="I228" s="340">
        <f t="shared" si="13"/>
        <v>1</v>
      </c>
    </row>
    <row r="229" spans="1:9" ht="12.75">
      <c r="A229" s="23">
        <v>219</v>
      </c>
      <c r="B229" s="10" t="s">
        <v>186</v>
      </c>
      <c r="C229" s="12">
        <v>807</v>
      </c>
      <c r="D229" s="143" t="s">
        <v>435</v>
      </c>
      <c r="E229" s="108"/>
      <c r="F229" s="5"/>
      <c r="G229" s="187">
        <f t="shared" si="18"/>
        <v>1725.24</v>
      </c>
      <c r="H229" s="187">
        <f t="shared" si="18"/>
        <v>1725.24</v>
      </c>
      <c r="I229" s="340">
        <f t="shared" si="13"/>
        <v>1</v>
      </c>
    </row>
    <row r="230" spans="1:9" s="21" customFormat="1" ht="56.25" customHeight="1">
      <c r="A230" s="23">
        <v>220</v>
      </c>
      <c r="B230" s="6" t="s">
        <v>334</v>
      </c>
      <c r="C230" s="12">
        <v>807</v>
      </c>
      <c r="D230" s="143" t="s">
        <v>436</v>
      </c>
      <c r="E230" s="108"/>
      <c r="F230" s="5"/>
      <c r="G230" s="187">
        <f t="shared" si="18"/>
        <v>1725.24</v>
      </c>
      <c r="H230" s="187">
        <f t="shared" si="18"/>
        <v>1725.24</v>
      </c>
      <c r="I230" s="340">
        <f t="shared" si="13"/>
        <v>1</v>
      </c>
    </row>
    <row r="231" spans="1:9" ht="12.75">
      <c r="A231" s="23">
        <v>221</v>
      </c>
      <c r="B231" s="11" t="s">
        <v>36</v>
      </c>
      <c r="C231" s="12">
        <v>807</v>
      </c>
      <c r="D231" s="143" t="s">
        <v>436</v>
      </c>
      <c r="E231" s="108" t="s">
        <v>59</v>
      </c>
      <c r="F231" s="5" t="s">
        <v>109</v>
      </c>
      <c r="G231" s="187">
        <f t="shared" si="18"/>
        <v>1725.24</v>
      </c>
      <c r="H231" s="187">
        <f t="shared" si="18"/>
        <v>1725.24</v>
      </c>
      <c r="I231" s="340">
        <f t="shared" si="13"/>
        <v>1</v>
      </c>
    </row>
    <row r="232" spans="1:9" ht="12.75">
      <c r="A232" s="23">
        <v>222</v>
      </c>
      <c r="B232" s="11" t="s">
        <v>41</v>
      </c>
      <c r="C232" s="12">
        <v>807</v>
      </c>
      <c r="D232" s="143" t="s">
        <v>436</v>
      </c>
      <c r="E232" s="108" t="s">
        <v>43</v>
      </c>
      <c r="F232" s="5" t="s">
        <v>110</v>
      </c>
      <c r="G232" s="187">
        <v>1725.24</v>
      </c>
      <c r="H232" s="187">
        <v>1725.24</v>
      </c>
      <c r="I232" s="340">
        <f t="shared" si="13"/>
        <v>1</v>
      </c>
    </row>
    <row r="233" spans="1:9" ht="24.75" customHeight="1">
      <c r="A233" s="23">
        <v>223</v>
      </c>
      <c r="B233" s="11" t="s">
        <v>47</v>
      </c>
      <c r="C233" s="12">
        <v>807</v>
      </c>
      <c r="D233" s="143" t="s">
        <v>161</v>
      </c>
      <c r="E233" s="109"/>
      <c r="F233" s="8"/>
      <c r="G233" s="187">
        <f aca="true" t="shared" si="19" ref="G233:H237">G234</f>
        <v>20.35593</v>
      </c>
      <c r="H233" s="187">
        <f t="shared" si="19"/>
        <v>20.35593</v>
      </c>
      <c r="I233" s="340">
        <f t="shared" si="13"/>
        <v>1</v>
      </c>
    </row>
    <row r="234" spans="1:9" ht="12.75">
      <c r="A234" s="23">
        <v>224</v>
      </c>
      <c r="B234" s="10" t="s">
        <v>186</v>
      </c>
      <c r="C234" s="12">
        <v>807</v>
      </c>
      <c r="D234" s="143" t="s">
        <v>432</v>
      </c>
      <c r="E234" s="108"/>
      <c r="F234" s="5"/>
      <c r="G234" s="187">
        <f t="shared" si="19"/>
        <v>20.35593</v>
      </c>
      <c r="H234" s="187">
        <f t="shared" si="19"/>
        <v>20.35593</v>
      </c>
      <c r="I234" s="340">
        <f t="shared" si="13"/>
        <v>1</v>
      </c>
    </row>
    <row r="235" spans="1:9" s="21" customFormat="1" ht="30" customHeight="1">
      <c r="A235" s="23">
        <v>225</v>
      </c>
      <c r="B235" s="146" t="s">
        <v>433</v>
      </c>
      <c r="C235" s="12">
        <v>807</v>
      </c>
      <c r="D235" s="143" t="s">
        <v>434</v>
      </c>
      <c r="E235" s="108"/>
      <c r="F235" s="5"/>
      <c r="G235" s="187">
        <f t="shared" si="19"/>
        <v>20.35593</v>
      </c>
      <c r="H235" s="187">
        <f t="shared" si="19"/>
        <v>20.35593</v>
      </c>
      <c r="I235" s="340">
        <f t="shared" si="13"/>
        <v>1</v>
      </c>
    </row>
    <row r="236" spans="1:9" ht="25.5">
      <c r="A236" s="23">
        <v>226</v>
      </c>
      <c r="B236" s="12" t="s">
        <v>133</v>
      </c>
      <c r="C236" s="12">
        <v>807</v>
      </c>
      <c r="D236" s="143" t="s">
        <v>434</v>
      </c>
      <c r="E236" s="108" t="s">
        <v>49</v>
      </c>
      <c r="F236" s="5"/>
      <c r="G236" s="187">
        <f t="shared" si="19"/>
        <v>20.35593</v>
      </c>
      <c r="H236" s="187">
        <f t="shared" si="19"/>
        <v>20.35593</v>
      </c>
      <c r="I236" s="340">
        <f t="shared" si="13"/>
        <v>1</v>
      </c>
    </row>
    <row r="237" spans="1:9" ht="25.5">
      <c r="A237" s="23">
        <v>227</v>
      </c>
      <c r="B237" s="12" t="s">
        <v>132</v>
      </c>
      <c r="C237" s="12">
        <v>807</v>
      </c>
      <c r="D237" s="143" t="s">
        <v>434</v>
      </c>
      <c r="E237" s="108" t="s">
        <v>42</v>
      </c>
      <c r="F237" s="5"/>
      <c r="G237" s="187">
        <f t="shared" si="19"/>
        <v>20.35593</v>
      </c>
      <c r="H237" s="187">
        <f t="shared" si="19"/>
        <v>20.35593</v>
      </c>
      <c r="I237" s="340">
        <f t="shared" si="13"/>
        <v>1</v>
      </c>
    </row>
    <row r="238" spans="1:9" ht="12.75">
      <c r="A238" s="23">
        <v>228</v>
      </c>
      <c r="B238" s="11" t="s">
        <v>38</v>
      </c>
      <c r="C238" s="12">
        <v>807</v>
      </c>
      <c r="D238" s="143" t="s">
        <v>434</v>
      </c>
      <c r="E238" s="108" t="s">
        <v>42</v>
      </c>
      <c r="F238" s="5" t="s">
        <v>117</v>
      </c>
      <c r="G238" s="187">
        <v>20.35593</v>
      </c>
      <c r="H238" s="187">
        <v>20.35593</v>
      </c>
      <c r="I238" s="340">
        <f t="shared" si="13"/>
        <v>1</v>
      </c>
    </row>
    <row r="239" spans="1:9" ht="12.75">
      <c r="A239" s="23">
        <v>229</v>
      </c>
      <c r="B239" s="12" t="s">
        <v>40</v>
      </c>
      <c r="C239" s="12">
        <v>807</v>
      </c>
      <c r="D239" s="143" t="s">
        <v>434</v>
      </c>
      <c r="E239" s="108" t="s">
        <v>42</v>
      </c>
      <c r="F239" s="5" t="s">
        <v>118</v>
      </c>
      <c r="G239" s="187">
        <f>G238</f>
        <v>20.35593</v>
      </c>
      <c r="H239" s="187">
        <f>H238</f>
        <v>20.35593</v>
      </c>
      <c r="I239" s="340">
        <f t="shared" si="13"/>
        <v>1</v>
      </c>
    </row>
    <row r="240" spans="1:9" ht="20.25" customHeight="1">
      <c r="A240" s="23">
        <v>230</v>
      </c>
      <c r="B240" s="11" t="s">
        <v>47</v>
      </c>
      <c r="C240" s="12">
        <v>807</v>
      </c>
      <c r="D240" s="143" t="s">
        <v>161</v>
      </c>
      <c r="E240" s="109"/>
      <c r="F240" s="8"/>
      <c r="G240" s="187">
        <f aca="true" t="shared" si="20" ref="G240:H243">G241</f>
        <v>20</v>
      </c>
      <c r="H240" s="187">
        <f t="shared" si="20"/>
        <v>14.62092</v>
      </c>
      <c r="I240" s="340">
        <f t="shared" si="13"/>
        <v>0.731046</v>
      </c>
    </row>
    <row r="241" spans="1:9" ht="25.5">
      <c r="A241" s="23">
        <v>231</v>
      </c>
      <c r="B241" s="336" t="s">
        <v>340</v>
      </c>
      <c r="C241" s="12">
        <v>807</v>
      </c>
      <c r="D241" s="143" t="s">
        <v>445</v>
      </c>
      <c r="E241" s="108"/>
      <c r="F241" s="5"/>
      <c r="G241" s="186">
        <f t="shared" si="20"/>
        <v>20</v>
      </c>
      <c r="H241" s="186">
        <f t="shared" si="20"/>
        <v>14.62092</v>
      </c>
      <c r="I241" s="339">
        <f t="shared" si="13"/>
        <v>0.731046</v>
      </c>
    </row>
    <row r="242" spans="1:9" ht="12.75">
      <c r="A242" s="23">
        <v>232</v>
      </c>
      <c r="B242" s="336" t="s">
        <v>341</v>
      </c>
      <c r="C242" s="12">
        <v>807</v>
      </c>
      <c r="D242" s="143" t="s">
        <v>446</v>
      </c>
      <c r="E242" s="108" t="s">
        <v>447</v>
      </c>
      <c r="F242" s="5"/>
      <c r="G242" s="186">
        <f t="shared" si="20"/>
        <v>20</v>
      </c>
      <c r="H242" s="186">
        <f t="shared" si="20"/>
        <v>14.62092</v>
      </c>
      <c r="I242" s="339">
        <f t="shared" si="13"/>
        <v>0.731046</v>
      </c>
    </row>
    <row r="243" spans="1:9" ht="12.75">
      <c r="A243" s="23">
        <v>233</v>
      </c>
      <c r="B243" s="337" t="s">
        <v>342</v>
      </c>
      <c r="C243" s="12">
        <v>807</v>
      </c>
      <c r="D243" s="143" t="s">
        <v>446</v>
      </c>
      <c r="E243" s="108" t="s">
        <v>448</v>
      </c>
      <c r="F243" s="5"/>
      <c r="G243" s="187">
        <f t="shared" si="20"/>
        <v>20</v>
      </c>
      <c r="H243" s="187">
        <f t="shared" si="20"/>
        <v>14.62092</v>
      </c>
      <c r="I243" s="340">
        <f t="shared" si="13"/>
        <v>0.731046</v>
      </c>
    </row>
    <row r="244" spans="1:9" ht="12.75">
      <c r="A244" s="23">
        <v>234</v>
      </c>
      <c r="B244" s="337" t="s">
        <v>338</v>
      </c>
      <c r="C244" s="12">
        <v>807</v>
      </c>
      <c r="D244" s="143" t="s">
        <v>446</v>
      </c>
      <c r="E244" s="108" t="s">
        <v>448</v>
      </c>
      <c r="F244" s="5" t="s">
        <v>408</v>
      </c>
      <c r="G244" s="187">
        <v>20</v>
      </c>
      <c r="H244" s="187">
        <v>14.62092</v>
      </c>
      <c r="I244" s="340">
        <f t="shared" si="13"/>
        <v>0.731046</v>
      </c>
    </row>
    <row r="245" spans="1:9" ht="12.75">
      <c r="A245" s="23">
        <v>235</v>
      </c>
      <c r="B245" s="337" t="s">
        <v>339</v>
      </c>
      <c r="C245" s="12">
        <v>807</v>
      </c>
      <c r="D245" s="143" t="s">
        <v>446</v>
      </c>
      <c r="E245" s="108" t="s">
        <v>448</v>
      </c>
      <c r="F245" s="5" t="s">
        <v>409</v>
      </c>
      <c r="G245" s="187">
        <f>G244</f>
        <v>20</v>
      </c>
      <c r="H245" s="187">
        <f>H244</f>
        <v>14.62092</v>
      </c>
      <c r="I245" s="340">
        <f t="shared" si="13"/>
        <v>0.731046</v>
      </c>
    </row>
    <row r="246" spans="1:9" ht="12.75">
      <c r="A246" s="23"/>
      <c r="B246" s="16" t="s">
        <v>4</v>
      </c>
      <c r="C246" s="16"/>
      <c r="D246" s="17"/>
      <c r="E246" s="109"/>
      <c r="F246" s="17"/>
      <c r="G246" s="186">
        <f>G10+G75</f>
        <v>11897.2112</v>
      </c>
      <c r="H246" s="186">
        <f>H10+H75</f>
        <v>11252.853509999999</v>
      </c>
      <c r="I246" s="339">
        <f t="shared" si="13"/>
        <v>0.945839602309489</v>
      </c>
    </row>
  </sheetData>
  <sheetProtection/>
  <mergeCells count="3">
    <mergeCell ref="A2:G2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.57421875" style="0" customWidth="1"/>
    <col min="3" max="3" width="47.8515625" style="0" customWidth="1"/>
    <col min="4" max="4" width="11.28125" style="0" customWidth="1"/>
    <col min="5" max="5" width="12.00390625" style="0" customWidth="1"/>
    <col min="6" max="6" width="12.140625" style="0" customWidth="1"/>
    <col min="7" max="7" width="0.13671875" style="0" customWidth="1"/>
  </cols>
  <sheetData>
    <row r="1" spans="1:7" ht="19.5" customHeight="1">
      <c r="A1" s="427" t="s">
        <v>335</v>
      </c>
      <c r="B1" s="427"/>
      <c r="C1" s="427"/>
      <c r="D1" s="427"/>
      <c r="E1" s="427"/>
      <c r="F1" s="427"/>
      <c r="G1" s="427"/>
    </row>
    <row r="2" spans="1:7" ht="85.5" customHeight="1">
      <c r="A2" s="215"/>
      <c r="B2" s="215"/>
      <c r="C2" s="215"/>
      <c r="D2" s="428" t="s">
        <v>508</v>
      </c>
      <c r="E2" s="428"/>
      <c r="F2" s="428"/>
      <c r="G2" s="215"/>
    </row>
    <row r="3" spans="1:7" ht="32.25" customHeight="1">
      <c r="A3" s="409" t="s">
        <v>343</v>
      </c>
      <c r="B3" s="409"/>
      <c r="C3" s="409"/>
      <c r="D3" s="409"/>
      <c r="E3" s="409"/>
      <c r="F3" s="409"/>
      <c r="G3" s="409"/>
    </row>
    <row r="4" spans="1:7" ht="15.75" thickBot="1">
      <c r="A4" s="216"/>
      <c r="B4" s="216"/>
      <c r="C4" s="216"/>
      <c r="D4" s="216"/>
      <c r="E4" s="216"/>
      <c r="F4" s="216"/>
      <c r="G4" s="216"/>
    </row>
    <row r="5" spans="1:7" ht="32.25" thickBot="1">
      <c r="A5" s="216"/>
      <c r="B5" s="217" t="s">
        <v>336</v>
      </c>
      <c r="C5" s="218" t="s">
        <v>337</v>
      </c>
      <c r="D5" s="219" t="s">
        <v>331</v>
      </c>
      <c r="E5" s="28" t="s">
        <v>328</v>
      </c>
      <c r="F5" s="28" t="s">
        <v>329</v>
      </c>
      <c r="G5" s="216"/>
    </row>
    <row r="6" spans="1:7" ht="15">
      <c r="A6" s="216"/>
      <c r="B6" s="182">
        <v>1</v>
      </c>
      <c r="C6" s="370">
        <v>2</v>
      </c>
      <c r="D6" s="182">
        <v>3</v>
      </c>
      <c r="E6" s="370">
        <v>4</v>
      </c>
      <c r="F6" s="182">
        <v>5</v>
      </c>
      <c r="G6" s="216"/>
    </row>
    <row r="7" spans="1:7" ht="15.75">
      <c r="A7" s="216"/>
      <c r="B7" s="131">
        <v>1</v>
      </c>
      <c r="C7" s="220" t="s">
        <v>338</v>
      </c>
      <c r="D7" s="225">
        <f aca="true" t="shared" si="0" ref="D7:F8">D8</f>
        <v>20</v>
      </c>
      <c r="E7" s="226">
        <f t="shared" si="0"/>
        <v>14.62092</v>
      </c>
      <c r="F7" s="230">
        <f t="shared" si="0"/>
        <v>0.731046</v>
      </c>
      <c r="G7" s="216"/>
    </row>
    <row r="8" spans="1:7" ht="15.75">
      <c r="A8" s="216"/>
      <c r="B8" s="131">
        <f>B7+1</f>
        <v>2</v>
      </c>
      <c r="C8" s="221" t="s">
        <v>339</v>
      </c>
      <c r="D8" s="227">
        <f t="shared" si="0"/>
        <v>20</v>
      </c>
      <c r="E8" s="228">
        <f t="shared" si="0"/>
        <v>14.62092</v>
      </c>
      <c r="F8" s="231">
        <f>E8/D8</f>
        <v>0.731046</v>
      </c>
      <c r="G8" s="216"/>
    </row>
    <row r="9" spans="1:7" ht="39" customHeight="1">
      <c r="A9" s="216"/>
      <c r="B9" s="222">
        <v>3</v>
      </c>
      <c r="C9" s="221" t="s">
        <v>340</v>
      </c>
      <c r="D9" s="229">
        <f>D11</f>
        <v>20</v>
      </c>
      <c r="E9" s="229">
        <f>E11</f>
        <v>14.62092</v>
      </c>
      <c r="F9" s="231">
        <f>E9/D9</f>
        <v>0.731046</v>
      </c>
      <c r="G9" s="216"/>
    </row>
    <row r="10" spans="1:7" ht="33.75" customHeight="1">
      <c r="A10" s="216"/>
      <c r="B10" s="222">
        <v>4</v>
      </c>
      <c r="C10" s="221" t="s">
        <v>341</v>
      </c>
      <c r="D10" s="227">
        <f>D11</f>
        <v>20</v>
      </c>
      <c r="E10" s="228">
        <f>E11</f>
        <v>14.62092</v>
      </c>
      <c r="F10" s="231">
        <f>E10/D10</f>
        <v>0.731046</v>
      </c>
      <c r="G10" s="216"/>
    </row>
    <row r="11" spans="1:7" ht="48" customHeight="1" thickBot="1">
      <c r="A11" s="216"/>
      <c r="B11" s="222">
        <v>5</v>
      </c>
      <c r="C11" s="221" t="s">
        <v>342</v>
      </c>
      <c r="D11" s="227">
        <v>20</v>
      </c>
      <c r="E11" s="227">
        <v>14.62092</v>
      </c>
      <c r="F11" s="231">
        <f>E11/D11</f>
        <v>0.731046</v>
      </c>
      <c r="G11" s="216"/>
    </row>
    <row r="12" spans="1:7" ht="16.5" thickBot="1">
      <c r="A12" s="216"/>
      <c r="B12" s="223"/>
      <c r="C12" s="224" t="s">
        <v>314</v>
      </c>
      <c r="D12" s="338">
        <f>D7</f>
        <v>20</v>
      </c>
      <c r="E12" s="338">
        <f>E7</f>
        <v>14.62092</v>
      </c>
      <c r="F12" s="232">
        <f>F7</f>
        <v>0.731046</v>
      </c>
      <c r="G12" s="216"/>
    </row>
    <row r="13" ht="15">
      <c r="G13" s="216"/>
    </row>
    <row r="14" ht="15">
      <c r="G14" s="216"/>
    </row>
    <row r="15" ht="15">
      <c r="G15" s="216"/>
    </row>
    <row r="16" ht="15">
      <c r="G16" s="216"/>
    </row>
    <row r="17" ht="15">
      <c r="G17" s="216"/>
    </row>
    <row r="18" ht="15">
      <c r="G18" s="216"/>
    </row>
  </sheetData>
  <sheetProtection/>
  <mergeCells count="3">
    <mergeCell ref="A1:G1"/>
    <mergeCell ref="D2:F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A4" sqref="A4:D5"/>
    </sheetView>
  </sheetViews>
  <sheetFormatPr defaultColWidth="9.140625" defaultRowHeight="90" customHeight="1"/>
  <cols>
    <col min="1" max="1" width="53.421875" style="192" customWidth="1"/>
    <col min="2" max="2" width="16.7109375" style="193" customWidth="1"/>
    <col min="3" max="3" width="12.421875" style="193" customWidth="1"/>
    <col min="4" max="4" width="12.7109375" style="193" customWidth="1"/>
    <col min="5" max="16384" width="9.140625" style="192" customWidth="1"/>
  </cols>
  <sheetData>
    <row r="1" spans="3:4" ht="9.75" customHeight="1">
      <c r="C1" s="429" t="s">
        <v>315</v>
      </c>
      <c r="D1" s="429"/>
    </row>
    <row r="2" spans="1:4" ht="23.25" customHeight="1">
      <c r="A2" s="195"/>
      <c r="B2" s="433" t="s">
        <v>506</v>
      </c>
      <c r="C2" s="433"/>
      <c r="D2" s="433"/>
    </row>
    <row r="3" spans="2:4" ht="39.75" customHeight="1">
      <c r="B3" s="430" t="s">
        <v>330</v>
      </c>
      <c r="C3" s="430"/>
      <c r="D3" s="430"/>
    </row>
    <row r="4" spans="1:4" ht="9.75" customHeight="1">
      <c r="A4" s="432" t="s">
        <v>490</v>
      </c>
      <c r="B4" s="432"/>
      <c r="C4" s="432"/>
      <c r="D4" s="432"/>
    </row>
    <row r="5" spans="1:4" ht="40.5" customHeight="1">
      <c r="A5" s="432"/>
      <c r="B5" s="432"/>
      <c r="C5" s="432"/>
      <c r="D5" s="432"/>
    </row>
    <row r="6" spans="1:4" ht="29.25" customHeight="1">
      <c r="A6" s="191"/>
      <c r="B6" s="194"/>
      <c r="C6" s="431" t="s">
        <v>68</v>
      </c>
      <c r="D6" s="431"/>
    </row>
    <row r="7" spans="1:4" ht="33" customHeight="1">
      <c r="A7" s="196" t="s">
        <v>316</v>
      </c>
      <c r="B7" s="28" t="s">
        <v>331</v>
      </c>
      <c r="C7" s="28" t="s">
        <v>328</v>
      </c>
      <c r="D7" s="28" t="s">
        <v>329</v>
      </c>
    </row>
    <row r="8" spans="1:4" s="193" customFormat="1" ht="21.75" customHeight="1">
      <c r="A8" s="369">
        <v>1</v>
      </c>
      <c r="B8" s="262">
        <v>2</v>
      </c>
      <c r="C8" s="262">
        <v>3</v>
      </c>
      <c r="D8" s="262">
        <v>4</v>
      </c>
    </row>
    <row r="9" spans="1:4" s="193" customFormat="1" ht="34.5" customHeight="1">
      <c r="A9" s="374" t="s">
        <v>207</v>
      </c>
      <c r="B9" s="376">
        <v>4537.151</v>
      </c>
      <c r="C9" s="376">
        <v>4537.151</v>
      </c>
      <c r="D9" s="367">
        <f>C9/B9</f>
        <v>1</v>
      </c>
    </row>
    <row r="10" spans="1:4" s="193" customFormat="1" ht="90" customHeight="1">
      <c r="A10" s="72" t="s">
        <v>502</v>
      </c>
      <c r="B10" s="376">
        <v>4347.42</v>
      </c>
      <c r="C10" s="376">
        <v>4347.42</v>
      </c>
      <c r="D10" s="367">
        <f>C10/B10</f>
        <v>1</v>
      </c>
    </row>
    <row r="11" spans="1:4" ht="45.75" customHeight="1">
      <c r="A11" s="99" t="s">
        <v>204</v>
      </c>
      <c r="B11" s="357">
        <v>120.708</v>
      </c>
      <c r="C11" s="357">
        <v>120.708</v>
      </c>
      <c r="D11" s="367">
        <f aca="true" t="shared" si="0" ref="D11:D21">C11/B11</f>
        <v>1</v>
      </c>
    </row>
    <row r="12" spans="1:4" ht="36" customHeight="1">
      <c r="A12" s="99" t="s">
        <v>201</v>
      </c>
      <c r="B12" s="357">
        <v>1.6</v>
      </c>
      <c r="C12" s="357">
        <v>1.6</v>
      </c>
      <c r="D12" s="367">
        <f t="shared" si="0"/>
        <v>1</v>
      </c>
    </row>
    <row r="13" spans="1:4" ht="82.5" customHeight="1">
      <c r="A13" s="72" t="s">
        <v>284</v>
      </c>
      <c r="B13" s="357">
        <v>34.3</v>
      </c>
      <c r="C13" s="357">
        <v>34.3</v>
      </c>
      <c r="D13" s="367">
        <f t="shared" si="0"/>
        <v>1</v>
      </c>
    </row>
    <row r="14" spans="1:4" ht="90" customHeight="1">
      <c r="A14" s="72" t="s">
        <v>270</v>
      </c>
      <c r="B14" s="357">
        <v>12.808</v>
      </c>
      <c r="C14" s="357">
        <v>12.808</v>
      </c>
      <c r="D14" s="367">
        <f t="shared" si="0"/>
        <v>1</v>
      </c>
    </row>
    <row r="15" spans="1:4" ht="81.75" customHeight="1">
      <c r="A15" s="72" t="s">
        <v>268</v>
      </c>
      <c r="B15" s="357">
        <v>366.22274</v>
      </c>
      <c r="C15" s="357">
        <v>366.22274</v>
      </c>
      <c r="D15" s="367">
        <f t="shared" si="0"/>
        <v>1</v>
      </c>
    </row>
    <row r="16" spans="1:4" ht="84" customHeight="1">
      <c r="A16" s="72" t="s">
        <v>143</v>
      </c>
      <c r="B16" s="357">
        <f>19.6+149.3+38.246</f>
        <v>207.14600000000002</v>
      </c>
      <c r="C16" s="357">
        <f>19.6+149.3+38.246</f>
        <v>207.14600000000002</v>
      </c>
      <c r="D16" s="367">
        <f t="shared" si="0"/>
        <v>1</v>
      </c>
    </row>
    <row r="17" spans="1:4" ht="78.75" customHeight="1">
      <c r="A17" s="72" t="s">
        <v>145</v>
      </c>
      <c r="B17" s="357">
        <v>499.315</v>
      </c>
      <c r="C17" s="357">
        <v>494.31686</v>
      </c>
      <c r="D17" s="367">
        <f t="shared" si="0"/>
        <v>0.9899900063086429</v>
      </c>
    </row>
    <row r="18" spans="1:4" ht="69" customHeight="1">
      <c r="A18" s="72" t="s">
        <v>388</v>
      </c>
      <c r="B18" s="357">
        <v>110.3</v>
      </c>
      <c r="C18" s="357">
        <v>110.3</v>
      </c>
      <c r="D18" s="367">
        <f t="shared" si="0"/>
        <v>1</v>
      </c>
    </row>
    <row r="19" spans="1:4" ht="79.5" customHeight="1">
      <c r="A19" s="72" t="s">
        <v>390</v>
      </c>
      <c r="B19" s="357">
        <v>193.5</v>
      </c>
      <c r="C19" s="357">
        <v>193.5</v>
      </c>
      <c r="D19" s="367">
        <f t="shared" si="0"/>
        <v>1</v>
      </c>
    </row>
    <row r="20" spans="1:4" ht="80.25" customHeight="1">
      <c r="A20" s="72" t="s">
        <v>393</v>
      </c>
      <c r="B20" s="357">
        <v>146.5</v>
      </c>
      <c r="C20" s="357">
        <v>146.5</v>
      </c>
      <c r="D20" s="367">
        <f t="shared" si="0"/>
        <v>1</v>
      </c>
    </row>
    <row r="21" spans="1:4" ht="39.75" customHeight="1">
      <c r="A21" s="209" t="s">
        <v>4</v>
      </c>
      <c r="B21" s="375">
        <f>SUM(B9:B20)</f>
        <v>10576.97074</v>
      </c>
      <c r="C21" s="375">
        <f>SUM(C9:C20)</f>
        <v>10571.972600000001</v>
      </c>
      <c r="D21" s="367">
        <f t="shared" si="0"/>
        <v>0.9995274507112799</v>
      </c>
    </row>
  </sheetData>
  <sheetProtection/>
  <mergeCells count="5">
    <mergeCell ref="C1:D1"/>
    <mergeCell ref="B3:D3"/>
    <mergeCell ref="C6:D6"/>
    <mergeCell ref="A4:D5"/>
    <mergeCell ref="B2:D2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Imba</dc:creator>
  <cp:keywords/>
  <dc:description/>
  <cp:lastModifiedBy>Sentebova ZV</cp:lastModifiedBy>
  <cp:lastPrinted>2019-06-04T01:20:43Z</cp:lastPrinted>
  <dcterms:created xsi:type="dcterms:W3CDTF">2010-03-12T03:41:40Z</dcterms:created>
  <dcterms:modified xsi:type="dcterms:W3CDTF">2019-06-05T02:06:37Z</dcterms:modified>
  <cp:category/>
  <cp:version/>
  <cp:contentType/>
  <cp:contentStatus/>
</cp:coreProperties>
</file>