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580" yWindow="90" windowWidth="12645" windowHeight="8310" firstSheet="5" activeTab="9"/>
  </bookViews>
  <sheets>
    <sheet name="Приложение 1" sheetId="12" r:id="rId1"/>
    <sheet name="Приложение 2" sheetId="13" r:id="rId2"/>
    <sheet name="Приложение 3" sheetId="18" r:id="rId3"/>
    <sheet name="Приложение 4" sheetId="17" r:id="rId4"/>
    <sheet name="Приложение 5" sheetId="16" r:id="rId5"/>
    <sheet name="Приложение 6" sheetId="8" r:id="rId6"/>
    <sheet name="Приложение 7" sheetId="10" r:id="rId7"/>
    <sheet name="Приложение 8" sheetId="22" r:id="rId8"/>
    <sheet name="Приложение 9" sheetId="19" r:id="rId9"/>
    <sheet name="Приложение 10" sheetId="20" r:id="rId10"/>
    <sheet name="Лист1" sheetId="23" r:id="rId11"/>
  </sheets>
  <externalReferences>
    <externalReference r:id="rId12"/>
  </externalReferences>
  <definedNames>
    <definedName name="_xlnm._FilterDatabase" localSheetId="3" hidden="1">'Приложение 4'!$A$10:$M$57</definedName>
    <definedName name="_xlnm.Print_Area" localSheetId="0">'Приложение 1'!$A$1:$F$23</definedName>
    <definedName name="_xlnm.Print_Area" localSheetId="1">'Приложение 2'!$A$1:$D$50</definedName>
    <definedName name="_xlnm.Print_Area" localSheetId="3">'Приложение 4'!$A$1:$M$57</definedName>
    <definedName name="_xlnm.Print_Area" localSheetId="4">'Приложение 5'!$A$1:$G$35</definedName>
    <definedName name="_xlnm.Print_Area" localSheetId="5">'Приложение 6'!$A$1:$I$156</definedName>
  </definedNames>
  <calcPr calcId="125725" calcOnSave="0"/>
</workbook>
</file>

<file path=xl/calcChain.xml><?xml version="1.0" encoding="utf-8"?>
<calcChain xmlns="http://schemas.openxmlformats.org/spreadsheetml/2006/main">
  <c r="H50" i="10"/>
  <c r="I50"/>
  <c r="G50"/>
  <c r="G54"/>
  <c r="G75"/>
  <c r="I96"/>
  <c r="H96"/>
  <c r="G96"/>
  <c r="I94"/>
  <c r="H94"/>
  <c r="H93" s="1"/>
  <c r="H92" s="1"/>
  <c r="H91" s="1"/>
  <c r="H90" s="1"/>
  <c r="I93"/>
  <c r="I92" s="1"/>
  <c r="I91" s="1"/>
  <c r="I90" s="1"/>
  <c r="G168"/>
  <c r="I170"/>
  <c r="H170"/>
  <c r="H169" s="1"/>
  <c r="G170"/>
  <c r="I169"/>
  <c r="G169"/>
  <c r="I86" i="8"/>
  <c r="H86"/>
  <c r="G86"/>
  <c r="G80"/>
  <c r="G127"/>
  <c r="I129"/>
  <c r="H129"/>
  <c r="G129"/>
  <c r="I128"/>
  <c r="H128"/>
  <c r="G128"/>
  <c r="G94" i="10" l="1"/>
  <c r="G93" s="1"/>
  <c r="G92" s="1"/>
  <c r="G91" s="1"/>
  <c r="G90" s="1"/>
  <c r="I89" i="8" l="1"/>
  <c r="I88" s="1"/>
  <c r="H89"/>
  <c r="G89"/>
  <c r="G88" s="1"/>
  <c r="H88"/>
  <c r="I87"/>
  <c r="H87"/>
  <c r="G87"/>
  <c r="E17" i="16"/>
  <c r="D17"/>
  <c r="L51" i="17"/>
  <c r="M51"/>
  <c r="C16" i="20"/>
  <c r="D27" i="16"/>
  <c r="D17" i="19"/>
  <c r="C17"/>
  <c r="E16"/>
  <c r="D16"/>
  <c r="M55" i="17"/>
  <c r="L55"/>
  <c r="L48"/>
  <c r="C13" i="19"/>
  <c r="K52" i="17"/>
  <c r="K51" l="1"/>
  <c r="K48"/>
  <c r="G107" i="10" l="1"/>
  <c r="G142" i="8"/>
  <c r="D29" i="16"/>
  <c r="I69" i="10"/>
  <c r="H69"/>
  <c r="G69"/>
  <c r="I68"/>
  <c r="H68"/>
  <c r="G68"/>
  <c r="I66"/>
  <c r="I65" s="1"/>
  <c r="H66"/>
  <c r="H65" s="1"/>
  <c r="G66"/>
  <c r="G65" s="1"/>
  <c r="L45" i="17"/>
  <c r="M45"/>
  <c r="K45"/>
  <c r="I46" i="10"/>
  <c r="I47" s="1"/>
  <c r="I48" s="1"/>
  <c r="I49" s="1"/>
  <c r="H46"/>
  <c r="H47" s="1"/>
  <c r="H48" s="1"/>
  <c r="H49" s="1"/>
  <c r="G46"/>
  <c r="G47" s="1"/>
  <c r="G48" s="1"/>
  <c r="G49" s="1"/>
  <c r="I44"/>
  <c r="H44"/>
  <c r="G44"/>
  <c r="G102"/>
  <c r="G103" s="1"/>
  <c r="I87"/>
  <c r="I86" s="1"/>
  <c r="I85" s="1"/>
  <c r="I84" s="1"/>
  <c r="I83" s="1"/>
  <c r="H87"/>
  <c r="G87"/>
  <c r="G86" s="1"/>
  <c r="G85" s="1"/>
  <c r="G84" s="1"/>
  <c r="G83" s="1"/>
  <c r="H86"/>
  <c r="H85" s="1"/>
  <c r="H84" s="1"/>
  <c r="H83" s="1"/>
  <c r="I103"/>
  <c r="H103"/>
  <c r="I101"/>
  <c r="I100" s="1"/>
  <c r="I99" s="1"/>
  <c r="I98" s="1"/>
  <c r="I97" s="1"/>
  <c r="H101"/>
  <c r="H100" s="1"/>
  <c r="H99" s="1"/>
  <c r="H98" s="1"/>
  <c r="H97" s="1"/>
  <c r="I89"/>
  <c r="H89"/>
  <c r="G89"/>
  <c r="H25" i="8"/>
  <c r="G94"/>
  <c r="I110"/>
  <c r="H110"/>
  <c r="H109" s="1"/>
  <c r="H108" s="1"/>
  <c r="H107" s="1"/>
  <c r="G110"/>
  <c r="I109"/>
  <c r="I108" s="1"/>
  <c r="I107" s="1"/>
  <c r="G109"/>
  <c r="G108" s="1"/>
  <c r="G107" s="1"/>
  <c r="I93"/>
  <c r="I92" s="1"/>
  <c r="H93"/>
  <c r="G93"/>
  <c r="G92" s="1"/>
  <c r="H92"/>
  <c r="I91"/>
  <c r="H91"/>
  <c r="G91"/>
  <c r="I84"/>
  <c r="I83" s="1"/>
  <c r="I81" s="1"/>
  <c r="H84"/>
  <c r="G84"/>
  <c r="G83" s="1"/>
  <c r="G81" s="1"/>
  <c r="H83"/>
  <c r="I82"/>
  <c r="H82"/>
  <c r="G82"/>
  <c r="H81"/>
  <c r="H80"/>
  <c r="F13" i="16"/>
  <c r="E13"/>
  <c r="D13"/>
  <c r="D22"/>
  <c r="G165" i="10"/>
  <c r="I135" i="8"/>
  <c r="H135"/>
  <c r="H134" s="1"/>
  <c r="G135"/>
  <c r="G134" s="1"/>
  <c r="I134"/>
  <c r="I132"/>
  <c r="I131" s="1"/>
  <c r="I127" s="1"/>
  <c r="H132"/>
  <c r="H131" s="1"/>
  <c r="H127" s="1"/>
  <c r="G132"/>
  <c r="G131"/>
  <c r="I173" i="10"/>
  <c r="I172" s="1"/>
  <c r="H173"/>
  <c r="H172" s="1"/>
  <c r="G173"/>
  <c r="G172"/>
  <c r="G117" i="8"/>
  <c r="I80" l="1"/>
  <c r="G101" i="10"/>
  <c r="G100" s="1"/>
  <c r="G99" s="1"/>
  <c r="G98" s="1"/>
  <c r="G97" s="1"/>
  <c r="G166" l="1"/>
  <c r="G164"/>
  <c r="G163" s="1"/>
  <c r="G162" s="1"/>
  <c r="G161" s="1"/>
  <c r="G160" s="1"/>
  <c r="I162"/>
  <c r="H162"/>
  <c r="I161"/>
  <c r="I160" s="1"/>
  <c r="H161"/>
  <c r="H160" s="1"/>
  <c r="H17"/>
  <c r="I17"/>
  <c r="H82"/>
  <c r="I82"/>
  <c r="H80"/>
  <c r="H79" s="1"/>
  <c r="H78" s="1"/>
  <c r="H77" s="1"/>
  <c r="H76" s="1"/>
  <c r="I80"/>
  <c r="I79" s="1"/>
  <c r="I78" s="1"/>
  <c r="I77" s="1"/>
  <c r="I76" s="1"/>
  <c r="H20" i="8" l="1"/>
  <c r="G23"/>
  <c r="G22"/>
  <c r="H116" l="1"/>
  <c r="G116"/>
  <c r="G115" s="1"/>
  <c r="G114" s="1"/>
  <c r="G113" s="1"/>
  <c r="G112" s="1"/>
  <c r="H115" l="1"/>
  <c r="H114" l="1"/>
  <c r="H113" l="1"/>
  <c r="H112" l="1"/>
  <c r="D33" i="16" l="1"/>
  <c r="G145" i="8"/>
  <c r="H53" l="1"/>
  <c r="E20" i="19" l="1"/>
  <c r="D20"/>
  <c r="C20"/>
  <c r="F11" i="22"/>
  <c r="E11"/>
  <c r="D11"/>
  <c r="F10"/>
  <c r="E10"/>
  <c r="E9" s="1"/>
  <c r="E8" s="1"/>
  <c r="E13" s="1"/>
  <c r="D10"/>
  <c r="D9" s="1"/>
  <c r="D8" s="1"/>
  <c r="D13" s="1"/>
  <c r="F9"/>
  <c r="F8" s="1"/>
  <c r="F13" s="1"/>
  <c r="B9"/>
  <c r="I183" i="10"/>
  <c r="H183"/>
  <c r="G183"/>
  <c r="I181"/>
  <c r="I180" s="1"/>
  <c r="I179" s="1"/>
  <c r="I178" s="1"/>
  <c r="H181"/>
  <c r="G181"/>
  <c r="G180" s="1"/>
  <c r="G179" s="1"/>
  <c r="G178" s="1"/>
  <c r="H180"/>
  <c r="H179" s="1"/>
  <c r="H178" s="1"/>
  <c r="G176"/>
  <c r="G175" s="1"/>
  <c r="G167" s="1"/>
  <c r="I176"/>
  <c r="H176"/>
  <c r="H175" s="1"/>
  <c r="H168" s="1"/>
  <c r="H167" s="1"/>
  <c r="I175"/>
  <c r="I168" s="1"/>
  <c r="I167" s="1"/>
  <c r="I117"/>
  <c r="H117"/>
  <c r="G117"/>
  <c r="I115"/>
  <c r="I114" s="1"/>
  <c r="I113" s="1"/>
  <c r="I112" s="1"/>
  <c r="I111" s="1"/>
  <c r="H115"/>
  <c r="H114" s="1"/>
  <c r="H113" s="1"/>
  <c r="H112" s="1"/>
  <c r="H111" s="1"/>
  <c r="G115"/>
  <c r="G114" s="1"/>
  <c r="G113" s="1"/>
  <c r="G112" s="1"/>
  <c r="G111" s="1"/>
  <c r="I108"/>
  <c r="I109" s="1"/>
  <c r="I110" s="1"/>
  <c r="H108"/>
  <c r="H109" s="1"/>
  <c r="H110" s="1"/>
  <c r="G108"/>
  <c r="G109" s="1"/>
  <c r="G110" s="1"/>
  <c r="I106"/>
  <c r="I105" s="1"/>
  <c r="I104" s="1"/>
  <c r="H106"/>
  <c r="H105" s="1"/>
  <c r="H104" s="1"/>
  <c r="G106"/>
  <c r="G105" s="1"/>
  <c r="G104" s="1"/>
  <c r="G82"/>
  <c r="I132"/>
  <c r="I131" s="1"/>
  <c r="I130" s="1"/>
  <c r="H132"/>
  <c r="H131" s="1"/>
  <c r="H130" s="1"/>
  <c r="G132"/>
  <c r="G131" s="1"/>
  <c r="G130" s="1"/>
  <c r="I128"/>
  <c r="I127" s="1"/>
  <c r="I126" s="1"/>
  <c r="H128"/>
  <c r="G128"/>
  <c r="G127" s="1"/>
  <c r="G126" s="1"/>
  <c r="H127"/>
  <c r="H126" s="1"/>
  <c r="I137"/>
  <c r="I136" s="1"/>
  <c r="I135" s="1"/>
  <c r="I134" s="1"/>
  <c r="H137"/>
  <c r="G137"/>
  <c r="G136" s="1"/>
  <c r="G135" s="1"/>
  <c r="G134" s="1"/>
  <c r="H136"/>
  <c r="H135" s="1"/>
  <c r="H134" s="1"/>
  <c r="I122"/>
  <c r="I121" s="1"/>
  <c r="I120" s="1"/>
  <c r="I119" s="1"/>
  <c r="I118" s="1"/>
  <c r="H122"/>
  <c r="H121" s="1"/>
  <c r="H120" s="1"/>
  <c r="H119" s="1"/>
  <c r="H118" s="1"/>
  <c r="G122"/>
  <c r="G121" s="1"/>
  <c r="G120" s="1"/>
  <c r="G119" s="1"/>
  <c r="G118" s="1"/>
  <c r="I144"/>
  <c r="I145" s="1"/>
  <c r="H144"/>
  <c r="H145" s="1"/>
  <c r="G144"/>
  <c r="G145" s="1"/>
  <c r="I142"/>
  <c r="I141" s="1"/>
  <c r="I140" s="1"/>
  <c r="I139" s="1"/>
  <c r="H142"/>
  <c r="G142"/>
  <c r="G141" s="1"/>
  <c r="G140" s="1"/>
  <c r="H141"/>
  <c r="H140" s="1"/>
  <c r="H139" s="1"/>
  <c r="I158"/>
  <c r="I159" s="1"/>
  <c r="H158"/>
  <c r="H159" s="1"/>
  <c r="G158"/>
  <c r="G159" s="1"/>
  <c r="I156"/>
  <c r="I155" s="1"/>
  <c r="I154" s="1"/>
  <c r="I153" s="1"/>
  <c r="H156"/>
  <c r="G156"/>
  <c r="G155" s="1"/>
  <c r="G154" s="1"/>
  <c r="G153" s="1"/>
  <c r="H155"/>
  <c r="H154" s="1"/>
  <c r="H153" s="1"/>
  <c r="I151"/>
  <c r="I152" s="1"/>
  <c r="H151"/>
  <c r="H152" s="1"/>
  <c r="G151"/>
  <c r="G152" s="1"/>
  <c r="H149"/>
  <c r="H148" s="1"/>
  <c r="H147" s="1"/>
  <c r="H146" s="1"/>
  <c r="I74"/>
  <c r="I73" s="1"/>
  <c r="H74"/>
  <c r="H73" s="1"/>
  <c r="G73"/>
  <c r="G72" s="1"/>
  <c r="I63"/>
  <c r="I64" s="1"/>
  <c r="H63"/>
  <c r="H64" s="1"/>
  <c r="G63"/>
  <c r="G64" s="1"/>
  <c r="I61"/>
  <c r="H61"/>
  <c r="G61"/>
  <c r="I59"/>
  <c r="I60" s="1"/>
  <c r="H59"/>
  <c r="H60" s="1"/>
  <c r="G59"/>
  <c r="G60" s="1"/>
  <c r="I57"/>
  <c r="H57"/>
  <c r="G57"/>
  <c r="I56"/>
  <c r="H56"/>
  <c r="G56"/>
  <c r="G55" s="1"/>
  <c r="I42"/>
  <c r="I43" s="1"/>
  <c r="H42"/>
  <c r="H43" s="1"/>
  <c r="G42"/>
  <c r="G43" s="1"/>
  <c r="I40"/>
  <c r="I39" s="1"/>
  <c r="H40"/>
  <c r="H39" s="1"/>
  <c r="G40"/>
  <c r="G39" s="1"/>
  <c r="I37"/>
  <c r="I38" s="1"/>
  <c r="H37"/>
  <c r="H38" s="1"/>
  <c r="G37"/>
  <c r="G38" s="1"/>
  <c r="I35"/>
  <c r="I34" s="1"/>
  <c r="H35"/>
  <c r="H34" s="1"/>
  <c r="G35"/>
  <c r="G34" s="1"/>
  <c r="I32"/>
  <c r="I33" s="1"/>
  <c r="H32"/>
  <c r="H33" s="1"/>
  <c r="G32"/>
  <c r="G33" s="1"/>
  <c r="I30"/>
  <c r="I29" s="1"/>
  <c r="H30"/>
  <c r="H29" s="1"/>
  <c r="G30"/>
  <c r="G29" s="1"/>
  <c r="I26"/>
  <c r="I27" s="1"/>
  <c r="H26"/>
  <c r="H27" s="1"/>
  <c r="G24"/>
  <c r="G25" s="1"/>
  <c r="G26" s="1"/>
  <c r="G27" s="1"/>
  <c r="I19"/>
  <c r="I20" s="1"/>
  <c r="I21" s="1"/>
  <c r="I22" s="1"/>
  <c r="H19"/>
  <c r="H20" s="1"/>
  <c r="H21" s="1"/>
  <c r="H22" s="1"/>
  <c r="G19"/>
  <c r="G20" s="1"/>
  <c r="G21" s="1"/>
  <c r="G22" s="1"/>
  <c r="I14"/>
  <c r="I13" s="1"/>
  <c r="I12" s="1"/>
  <c r="I11" s="1"/>
  <c r="I10" s="1"/>
  <c r="H14"/>
  <c r="H13" s="1"/>
  <c r="H12" s="1"/>
  <c r="H11" s="1"/>
  <c r="H10" s="1"/>
  <c r="G14"/>
  <c r="G13" s="1"/>
  <c r="G12" s="1"/>
  <c r="G11" s="1"/>
  <c r="G10" s="1"/>
  <c r="I153" i="8"/>
  <c r="I152" s="1"/>
  <c r="I151" s="1"/>
  <c r="I150" s="1"/>
  <c r="I149" s="1"/>
  <c r="H153"/>
  <c r="H152" s="1"/>
  <c r="H151" s="1"/>
  <c r="H150" s="1"/>
  <c r="H149" s="1"/>
  <c r="G153"/>
  <c r="G152" s="1"/>
  <c r="G151" s="1"/>
  <c r="G150" s="1"/>
  <c r="G149" s="1"/>
  <c r="I147"/>
  <c r="H147"/>
  <c r="G147"/>
  <c r="I146"/>
  <c r="H146"/>
  <c r="G146"/>
  <c r="I145"/>
  <c r="H145"/>
  <c r="H144" s="1"/>
  <c r="I144"/>
  <c r="G144"/>
  <c r="I143"/>
  <c r="H143"/>
  <c r="G143"/>
  <c r="I141"/>
  <c r="I140" s="1"/>
  <c r="I138" s="1"/>
  <c r="I137" s="1"/>
  <c r="H141"/>
  <c r="G141"/>
  <c r="G140" s="1"/>
  <c r="G138" s="1"/>
  <c r="G137" s="1"/>
  <c r="H140"/>
  <c r="I139"/>
  <c r="H139"/>
  <c r="G139"/>
  <c r="H138"/>
  <c r="H137" s="1"/>
  <c r="G126"/>
  <c r="G125" s="1"/>
  <c r="I126"/>
  <c r="I125" s="1"/>
  <c r="I124" s="1"/>
  <c r="H126"/>
  <c r="H125" s="1"/>
  <c r="H124" s="1"/>
  <c r="I122"/>
  <c r="I121" s="1"/>
  <c r="I120" s="1"/>
  <c r="I119" s="1"/>
  <c r="I118" s="1"/>
  <c r="H122"/>
  <c r="G122"/>
  <c r="G121" s="1"/>
  <c r="G120" s="1"/>
  <c r="G119" s="1"/>
  <c r="G118" s="1"/>
  <c r="H121"/>
  <c r="H120" s="1"/>
  <c r="H119" s="1"/>
  <c r="H118" s="1"/>
  <c r="I105"/>
  <c r="I104" s="1"/>
  <c r="H105"/>
  <c r="H104" s="1"/>
  <c r="G105"/>
  <c r="G104" s="1"/>
  <c r="I102"/>
  <c r="H102"/>
  <c r="G102"/>
  <c r="I101"/>
  <c r="H101"/>
  <c r="G101"/>
  <c r="I99"/>
  <c r="I98" s="1"/>
  <c r="H99"/>
  <c r="H98" s="1"/>
  <c r="G99"/>
  <c r="G98" s="1"/>
  <c r="G77"/>
  <c r="G76" s="1"/>
  <c r="I77"/>
  <c r="H77"/>
  <c r="H76" s="1"/>
  <c r="I76"/>
  <c r="I74"/>
  <c r="I73" s="1"/>
  <c r="H74"/>
  <c r="H73" s="1"/>
  <c r="G74"/>
  <c r="G73" s="1"/>
  <c r="G72" s="1"/>
  <c r="G71" s="1"/>
  <c r="G70" s="1"/>
  <c r="G69" s="1"/>
  <c r="I67"/>
  <c r="I66" s="1"/>
  <c r="I65" s="1"/>
  <c r="I64" s="1"/>
  <c r="H67"/>
  <c r="H66" s="1"/>
  <c r="H65" s="1"/>
  <c r="H64" s="1"/>
  <c r="H63" s="1"/>
  <c r="G67"/>
  <c r="G66" s="1"/>
  <c r="G65" s="1"/>
  <c r="G64" s="1"/>
  <c r="G63" s="1"/>
  <c r="I61"/>
  <c r="H61"/>
  <c r="G61"/>
  <c r="H59"/>
  <c r="I59"/>
  <c r="G59"/>
  <c r="G53"/>
  <c r="G52" s="1"/>
  <c r="G51" s="1"/>
  <c r="G50" s="1"/>
  <c r="I52"/>
  <c r="H52"/>
  <c r="H51" s="1"/>
  <c r="H50" s="1"/>
  <c r="I51"/>
  <c r="I50" s="1"/>
  <c r="I48"/>
  <c r="I47" s="1"/>
  <c r="I46" s="1"/>
  <c r="H48"/>
  <c r="G48"/>
  <c r="G47" s="1"/>
  <c r="G46" s="1"/>
  <c r="G45" s="1"/>
  <c r="H47"/>
  <c r="H46" s="1"/>
  <c r="I43"/>
  <c r="I42" s="1"/>
  <c r="H43"/>
  <c r="G43"/>
  <c r="G42" s="1"/>
  <c r="H42"/>
  <c r="I41"/>
  <c r="I40" s="1"/>
  <c r="I39" s="1"/>
  <c r="H41"/>
  <c r="G41"/>
  <c r="G40" s="1"/>
  <c r="G39" s="1"/>
  <c r="H40"/>
  <c r="H39" s="1"/>
  <c r="I37"/>
  <c r="I36" s="1"/>
  <c r="I35" s="1"/>
  <c r="H37"/>
  <c r="H36" s="1"/>
  <c r="H35" s="1"/>
  <c r="G37"/>
  <c r="G36" s="1"/>
  <c r="G35" s="1"/>
  <c r="H33"/>
  <c r="H32" s="1"/>
  <c r="H31" s="1"/>
  <c r="I33"/>
  <c r="I32" s="1"/>
  <c r="I31" s="1"/>
  <c r="G33"/>
  <c r="G32" s="1"/>
  <c r="G31" s="1"/>
  <c r="I28"/>
  <c r="I27" s="1"/>
  <c r="H28"/>
  <c r="G28"/>
  <c r="G27" s="1"/>
  <c r="H27"/>
  <c r="H19" s="1"/>
  <c r="I25"/>
  <c r="I20" s="1"/>
  <c r="I19" s="1"/>
  <c r="G25"/>
  <c r="G20" s="1"/>
  <c r="I23"/>
  <c r="H23"/>
  <c r="I21"/>
  <c r="H18"/>
  <c r="H17" s="1"/>
  <c r="G21"/>
  <c r="H21"/>
  <c r="I14"/>
  <c r="I15" s="1"/>
  <c r="H14"/>
  <c r="H15" s="1"/>
  <c r="G14"/>
  <c r="G15" s="1"/>
  <c r="G97" l="1"/>
  <c r="G96" s="1"/>
  <c r="G95" s="1"/>
  <c r="G79" s="1"/>
  <c r="G139" i="10"/>
  <c r="G53"/>
  <c r="G52" s="1"/>
  <c r="I53"/>
  <c r="I52" s="1"/>
  <c r="I55"/>
  <c r="G28"/>
  <c r="G71"/>
  <c r="G70" s="1"/>
  <c r="I72"/>
  <c r="I71"/>
  <c r="I70" s="1"/>
  <c r="I28"/>
  <c r="H28"/>
  <c r="H16" s="1"/>
  <c r="G125"/>
  <c r="G124" s="1"/>
  <c r="G80"/>
  <c r="G79" s="1"/>
  <c r="G78" s="1"/>
  <c r="G77" s="1"/>
  <c r="G76" s="1"/>
  <c r="H45" i="8"/>
  <c r="I72"/>
  <c r="I71" s="1"/>
  <c r="H72"/>
  <c r="H71" s="1"/>
  <c r="I45"/>
  <c r="G19"/>
  <c r="I18"/>
  <c r="I17" s="1"/>
  <c r="I97"/>
  <c r="I96" s="1"/>
  <c r="I95" s="1"/>
  <c r="I79" s="1"/>
  <c r="H58"/>
  <c r="H57" s="1"/>
  <c r="H56" s="1"/>
  <c r="G124"/>
  <c r="G30"/>
  <c r="G58"/>
  <c r="G57" s="1"/>
  <c r="G55" s="1"/>
  <c r="G54" s="1"/>
  <c r="I58"/>
  <c r="I57" s="1"/>
  <c r="I56" s="1"/>
  <c r="H97"/>
  <c r="H96" s="1"/>
  <c r="H95" s="1"/>
  <c r="H79" s="1"/>
  <c r="I13"/>
  <c r="I12" s="1"/>
  <c r="I11" s="1"/>
  <c r="G13"/>
  <c r="G12" s="1"/>
  <c r="G11" s="1"/>
  <c r="H72" i="10"/>
  <c r="H71"/>
  <c r="H70" s="1"/>
  <c r="H9"/>
  <c r="I125"/>
  <c r="I124" s="1"/>
  <c r="H125"/>
  <c r="H124" s="1"/>
  <c r="G17"/>
  <c r="G16" s="1"/>
  <c r="H53"/>
  <c r="H52" s="1"/>
  <c r="H51" s="1"/>
  <c r="H55"/>
  <c r="G149"/>
  <c r="G148" s="1"/>
  <c r="G147" s="1"/>
  <c r="G146" s="1"/>
  <c r="I149"/>
  <c r="I148" s="1"/>
  <c r="I147" s="1"/>
  <c r="I146" s="1"/>
  <c r="I55" i="8"/>
  <c r="I54" s="1"/>
  <c r="I30"/>
  <c r="H30"/>
  <c r="I63"/>
  <c r="H13"/>
  <c r="H12" s="1"/>
  <c r="H11" s="1"/>
  <c r="H10" s="1"/>
  <c r="I69" l="1"/>
  <c r="I70"/>
  <c r="H69"/>
  <c r="H70"/>
  <c r="I51" i="10"/>
  <c r="G51"/>
  <c r="H185"/>
  <c r="I16"/>
  <c r="I9" s="1"/>
  <c r="G9"/>
  <c r="I10" i="8"/>
  <c r="I9" s="1"/>
  <c r="G18"/>
  <c r="G17" s="1"/>
  <c r="G10" s="1"/>
  <c r="H55"/>
  <c r="H54" s="1"/>
  <c r="H9" s="1"/>
  <c r="G56"/>
  <c r="G185" i="10" l="1"/>
  <c r="I185"/>
  <c r="H156" i="8"/>
  <c r="G156"/>
  <c r="G9"/>
  <c r="I156"/>
  <c r="E15" i="16" l="1"/>
  <c r="D15"/>
  <c r="E17" i="20" l="1"/>
  <c r="D17"/>
  <c r="C17"/>
  <c r="E30" i="16" l="1"/>
  <c r="D30"/>
  <c r="G31"/>
  <c r="G30" s="1"/>
  <c r="F30"/>
  <c r="L13" i="17" l="1"/>
  <c r="L12" s="1"/>
  <c r="M13"/>
  <c r="M12" s="1"/>
  <c r="E28" i="16" l="1"/>
  <c r="F28"/>
  <c r="D28"/>
  <c r="L50" i="17"/>
  <c r="L49" s="1"/>
  <c r="M50"/>
  <c r="M49" s="1"/>
  <c r="K50"/>
  <c r="L44" l="1"/>
  <c r="M44"/>
  <c r="K44"/>
  <c r="F22" i="16"/>
  <c r="E22"/>
  <c r="E26" l="1"/>
  <c r="F26"/>
  <c r="D26"/>
  <c r="K13" i="17" l="1"/>
  <c r="D10" i="16"/>
  <c r="L47" i="17" l="1"/>
  <c r="L43" s="1"/>
  <c r="M47"/>
  <c r="M43" s="1"/>
  <c r="K47"/>
  <c r="K43" s="1"/>
  <c r="L41" l="1"/>
  <c r="L40" s="1"/>
  <c r="M41"/>
  <c r="M40" s="1"/>
  <c r="K41"/>
  <c r="K40" s="1"/>
  <c r="L39" l="1"/>
  <c r="M39"/>
  <c r="K12" l="1"/>
  <c r="E32" i="16" l="1"/>
  <c r="F32"/>
  <c r="D32"/>
  <c r="E10"/>
  <c r="F10"/>
  <c r="D20"/>
  <c r="M38" i="17"/>
  <c r="M57" s="1"/>
  <c r="L38"/>
  <c r="L57" s="1"/>
  <c r="K49"/>
  <c r="K39" s="1"/>
  <c r="M34"/>
  <c r="M33" s="1"/>
  <c r="L34"/>
  <c r="L33" s="1"/>
  <c r="K34"/>
  <c r="K33" s="1"/>
  <c r="M31"/>
  <c r="L31"/>
  <c r="K31"/>
  <c r="M29"/>
  <c r="L29"/>
  <c r="K29"/>
  <c r="M26"/>
  <c r="L26"/>
  <c r="K26"/>
  <c r="M16"/>
  <c r="L16"/>
  <c r="K16"/>
  <c r="D16" i="16"/>
  <c r="E16"/>
  <c r="F16"/>
  <c r="D18"/>
  <c r="E18"/>
  <c r="F18"/>
  <c r="E20"/>
  <c r="F20"/>
  <c r="D17" i="12"/>
  <c r="D16" s="1"/>
  <c r="D15" s="1"/>
  <c r="E17"/>
  <c r="E16" s="1"/>
  <c r="E15" s="1"/>
  <c r="F17"/>
  <c r="F16" s="1"/>
  <c r="F15" s="1"/>
  <c r="D21"/>
  <c r="D20" s="1"/>
  <c r="D19" s="1"/>
  <c r="E21"/>
  <c r="E20" s="1"/>
  <c r="E19" s="1"/>
  <c r="F21"/>
  <c r="F20" s="1"/>
  <c r="F19" s="1"/>
  <c r="D35" i="16" l="1"/>
  <c r="F35"/>
  <c r="E35"/>
  <c r="E14" i="12"/>
  <c r="E23" s="1"/>
  <c r="F14"/>
  <c r="F23" s="1"/>
  <c r="K38" i="17"/>
  <c r="K28"/>
  <c r="K25" s="1"/>
  <c r="K11" s="1"/>
  <c r="D14" i="12"/>
  <c r="D23" s="1"/>
  <c r="L28" i="17"/>
  <c r="L25" s="1"/>
  <c r="L11" s="1"/>
  <c r="M28"/>
  <c r="M25" s="1"/>
  <c r="M11" s="1"/>
  <c r="K57" l="1"/>
</calcChain>
</file>

<file path=xl/sharedStrings.xml><?xml version="1.0" encoding="utf-8"?>
<sst xmlns="http://schemas.openxmlformats.org/spreadsheetml/2006/main" count="1723" uniqueCount="468">
  <si>
    <t>Резервные фонды местной администрации</t>
  </si>
  <si>
    <t>Межбюджетные трансферты из краевого и федерального бюджета и доли софинансирования в рамках непрограмных расходов</t>
  </si>
  <si>
    <t>Иные закупки товаров, работ и услуг для государственных муниципальных нужд</t>
  </si>
  <si>
    <t>Национальная экономика</t>
  </si>
  <si>
    <t>Предоставление субсидий бюджетным, автономным учреждениям и иным некомерческим организациям</t>
  </si>
  <si>
    <t>Условно утвержденные расходы</t>
  </si>
  <si>
    <t>Всего</t>
  </si>
  <si>
    <t>Резервные фонды местной администрации в рамках непрограммных расходов</t>
  </si>
  <si>
    <t>00</t>
  </si>
  <si>
    <t>Резервные фонды местной администрации, в рамках непрограммных расходов</t>
  </si>
  <si>
    <t>Приложение №1</t>
  </si>
  <si>
    <t xml:space="preserve">                                                                 </t>
  </si>
  <si>
    <t>сумма</t>
  </si>
  <si>
    <t xml:space="preserve">Итого источников внутреннего  финансирования                                                               </t>
  </si>
  <si>
    <t xml:space="preserve">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 </t>
  </si>
  <si>
    <t>Муниципальная программа «Улучшение жизнедеятельности населения муниципального образования Недокурский сельсовет».</t>
  </si>
  <si>
    <t>Финансовое управление администрации Кежемского района</t>
  </si>
  <si>
    <t>Перечисления из бюджетов поселений (в бюджеты поселений) для осуществления возврата (зачета) излишне уплаченных или излишне взысканных сумм налогов, сборов и иных платежей, а также сумм процентов за несвоевременное осуществление такого возврата и процентов, начисленных на излишне взысканные суммы</t>
  </si>
  <si>
    <t>Функционирование высшего должностного лица субъекта Российской Федерации и муниципального образования</t>
  </si>
  <si>
    <t xml:space="preserve">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 </t>
  </si>
  <si>
    <t>Обеспечение деятельности финансовых, налоговых и таможенных органов и органов финансового (финансового-бюджетного) надзора</t>
  </si>
  <si>
    <t>06</t>
  </si>
  <si>
    <t>Резервные фонды</t>
  </si>
  <si>
    <t xml:space="preserve">Культура, кинематография </t>
  </si>
  <si>
    <t>Дотации бюджетам субъектов Российской Федерации и муниципальных образований</t>
  </si>
  <si>
    <t>ИТОГО</t>
  </si>
  <si>
    <t>110</t>
  </si>
  <si>
    <t xml:space="preserve">          Источники внутреннего  финансирования дефицита</t>
  </si>
  <si>
    <t xml:space="preserve"> тыс. руб.</t>
  </si>
  <si>
    <t>№ строки</t>
  </si>
  <si>
    <t>01</t>
  </si>
  <si>
    <t>02</t>
  </si>
  <si>
    <t>10</t>
  </si>
  <si>
    <t>08</t>
  </si>
  <si>
    <t>04</t>
  </si>
  <si>
    <t>03</t>
  </si>
  <si>
    <t>Общегосударственные вопросы</t>
  </si>
  <si>
    <t>Межбюджетные трансферты</t>
  </si>
  <si>
    <t>Культура</t>
  </si>
  <si>
    <t>Жилищно-коммунальное хозяйство</t>
  </si>
  <si>
    <t>Национальная безопасность и правоохранительная деятельность</t>
  </si>
  <si>
    <t>Благоустройство</t>
  </si>
  <si>
    <t>Иные межбюджетные трансферты</t>
  </si>
  <si>
    <t>240</t>
  </si>
  <si>
    <t>540</t>
  </si>
  <si>
    <t>610</t>
  </si>
  <si>
    <t>120</t>
  </si>
  <si>
    <t>850</t>
  </si>
  <si>
    <t>Непрограммные расходы</t>
  </si>
  <si>
    <t>100</t>
  </si>
  <si>
    <t>200</t>
  </si>
  <si>
    <t>Целевая статья</t>
  </si>
  <si>
    <t>Вид расходов</t>
  </si>
  <si>
    <t>Функционирование органов местного самоуправления</t>
  </si>
  <si>
    <t>Расходы на выплаты персоналу государственных (муниципальных) органов</t>
  </si>
  <si>
    <t>Расходы на выплаты персоналу в целях обеспечения выполнения функций государственнными (муниципальными) органами, казенными учреждениями, органами управления государственными внебюджетными фондами.</t>
  </si>
  <si>
    <t>Иные бюджетные ассигнования</t>
  </si>
  <si>
    <t>800</t>
  </si>
  <si>
    <t>Уплата налогов, сборов и иных платежей</t>
  </si>
  <si>
    <t>Другие общегосударственные вопросы</t>
  </si>
  <si>
    <t>500</t>
  </si>
  <si>
    <t>600</t>
  </si>
  <si>
    <t>Субсидии бюджетным учреждениям</t>
  </si>
  <si>
    <t>Дорожное хозяйство (дорожные фонды)</t>
  </si>
  <si>
    <t>Национальная оборона</t>
  </si>
  <si>
    <t>Мобилизационная и вневойсковая подготовка</t>
  </si>
  <si>
    <t>Осуществление первичного воинского учета на территориях где отсутствуют военные комиссариаты, в рамках непрограмных расходов</t>
  </si>
  <si>
    <t>Физическая культура и спорт</t>
  </si>
  <si>
    <t>Массовый спорт</t>
  </si>
  <si>
    <t>тыс. рублей</t>
  </si>
  <si>
    <t>3</t>
  </si>
  <si>
    <t>4</t>
  </si>
  <si>
    <t>5</t>
  </si>
  <si>
    <t>6</t>
  </si>
  <si>
    <t>Резервные средства</t>
  </si>
  <si>
    <t>Администрация Недокурского сельсовета</t>
  </si>
  <si>
    <t xml:space="preserve"> </t>
  </si>
  <si>
    <t>тыс.руб.</t>
  </si>
  <si>
    <t>Код бюджетной классификации</t>
  </si>
  <si>
    <t>Код группы</t>
  </si>
  <si>
    <t>Код подгруппы</t>
  </si>
  <si>
    <t>код статьи</t>
  </si>
  <si>
    <t>код подстатьи</t>
  </si>
  <si>
    <t>код элемента</t>
  </si>
  <si>
    <t>000</t>
  </si>
  <si>
    <t>0000</t>
  </si>
  <si>
    <t>НАЛОГОВЫЕ И НЕНАЛОГОВЫЕ ДОХОДЫ</t>
  </si>
  <si>
    <t>1</t>
  </si>
  <si>
    <t xml:space="preserve">НАЛОГИ НА ПРИБЫЛЬ, ДОХОДЫ </t>
  </si>
  <si>
    <t>182</t>
  </si>
  <si>
    <t>010</t>
  </si>
  <si>
    <t xml:space="preserve">Налог на доходы физических лиц </t>
  </si>
  <si>
    <t>020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</si>
  <si>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</si>
  <si>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030</t>
  </si>
  <si>
    <t>040</t>
  </si>
  <si>
    <t>022</t>
  </si>
  <si>
    <t>30</t>
  </si>
  <si>
    <t>40</t>
  </si>
  <si>
    <t>50</t>
  </si>
  <si>
    <t>60</t>
  </si>
  <si>
    <t>НАЛОГИ НА ИМУЩЕСТВО</t>
  </si>
  <si>
    <t>Налог на имущество физических лиц</t>
  </si>
  <si>
    <t xml:space="preserve">Земельный налог </t>
  </si>
  <si>
    <t>Государственная пошлина по делам, рассматриваемым в судах общей юрисдикции, мировыми судьями</t>
  </si>
  <si>
    <t>033</t>
  </si>
  <si>
    <t>2</t>
  </si>
  <si>
    <t>БЕЗВОЗМЕЗДНЫЕ ПОСТУПЛЕНИЯ</t>
  </si>
  <si>
    <t>БЕЗВОЗМЕЗДНЫЕ ПОСТУПЛЕНИЯ ОТ ДРУГИХ БЮДЖЕТОВ БЮДЖЕТНОЙ СИСТЕМЫ РОССИЙСКОЙ ФЕДЕРАЦИИ</t>
  </si>
  <si>
    <t>807</t>
  </si>
  <si>
    <t>001</t>
  </si>
  <si>
    <t>999</t>
  </si>
  <si>
    <t>ВСЕГО ДОХОДОВ</t>
  </si>
  <si>
    <t>043</t>
  </si>
  <si>
    <t>Земельный налог с организаций, обладающих земельным участком, расположенным в границах сельских поселений</t>
  </si>
  <si>
    <t>Раздел             Подраздел</t>
  </si>
  <si>
    <t>0800</t>
  </si>
  <si>
    <t>0801</t>
  </si>
  <si>
    <t>1100</t>
  </si>
  <si>
    <t>1102</t>
  </si>
  <si>
    <t>0300</t>
  </si>
  <si>
    <t>0310</t>
  </si>
  <si>
    <t>0400</t>
  </si>
  <si>
    <t>0409</t>
  </si>
  <si>
    <t>0500</t>
  </si>
  <si>
    <t>0503</t>
  </si>
  <si>
    <t>0100</t>
  </si>
  <si>
    <t>0104</t>
  </si>
  <si>
    <t>0102</t>
  </si>
  <si>
    <t>0106</t>
  </si>
  <si>
    <t>0111</t>
  </si>
  <si>
    <t>0113</t>
  </si>
  <si>
    <t>0200</t>
  </si>
  <si>
    <t>0203</t>
  </si>
  <si>
    <t>7</t>
  </si>
  <si>
    <t>8</t>
  </si>
  <si>
    <t>9</t>
  </si>
  <si>
    <t>Раздел      Подраздел</t>
  </si>
  <si>
    <t xml:space="preserve">  Рз              ПРз</t>
  </si>
  <si>
    <t>Приложение № 4</t>
  </si>
  <si>
    <t xml:space="preserve">Закупка товаров, работ и услуг для государственных (муниципальных) нужд
</t>
  </si>
  <si>
    <t>Иные закупки товаров, работ и услуг для обеспечения государственных (муниципальных) нужд</t>
  </si>
  <si>
    <t>Закупка товаров, работ и услуг для государственных (муниципальных) нужд</t>
  </si>
  <si>
    <t>Приложение № 3</t>
  </si>
  <si>
    <t xml:space="preserve">Главные администраторы </t>
  </si>
  <si>
    <t xml:space="preserve">                                                              Приложение № 5</t>
  </si>
  <si>
    <t xml:space="preserve">Муниципальная программа «Улучшение жизнедеятельности населения муниципального образования Недокурский сельсовет» </t>
  </si>
  <si>
    <t>Главные администраторы доходов бюджета Недокурского сельсовета Кежемского района Красноярского края</t>
  </si>
  <si>
    <t>Администрация Недокурского сельсовета Кежемского района Красноярского края</t>
  </si>
  <si>
    <t>Прочие неналоговые доходы бюджетов сельских поселений</t>
  </si>
  <si>
    <t>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бюджетов сельских поселений)</t>
  </si>
  <si>
    <t xml:space="preserve">Невыясненные поступления, зачисляемые в бюджеты сельских поселений  </t>
  </si>
  <si>
    <t>Средства самообложения граждан, зачисляемые в бюджеты сельских поселений</t>
  </si>
  <si>
    <t xml:space="preserve">Акцизы на автомобильный бензин, производимый на территории РФ </t>
  </si>
  <si>
    <t>Доходы бюджетов сельских поселений от возврата бюджетными учреждениями остатков субсидий прошлых лет</t>
  </si>
  <si>
    <t>Доходы бюджетов сельских поселений от возврата остатков субсидий, субвенций и иных межбюджетных трансфертов, имеющих целевое назначение, прошлых лет из бюджетов государственных внебюджетных фондов</t>
  </si>
  <si>
    <t>807 1 08 04020 01 1000 110</t>
  </si>
  <si>
    <t>807 1 08 04020 01 2000 110</t>
  </si>
  <si>
    <t>807 1 08 04020 01 3000 110</t>
  </si>
  <si>
    <t>807 1 08 04020 01 4000 110</t>
  </si>
  <si>
    <t>024</t>
  </si>
  <si>
    <t xml:space="preserve"> Иные межбюджетные трансферты</t>
  </si>
  <si>
    <t>04 0 00 00000</t>
  </si>
  <si>
    <t>04 1 00 00000</t>
  </si>
  <si>
    <t>04 1 00 00220</t>
  </si>
  <si>
    <t>04 0 00  00000</t>
  </si>
  <si>
    <t>04 1 00  00000</t>
  </si>
  <si>
    <t>04 1 00  00210</t>
  </si>
  <si>
    <t>04 1 00 00210</t>
  </si>
  <si>
    <t>04 5 00 00000</t>
  </si>
  <si>
    <t>04 2 00 00000</t>
  </si>
  <si>
    <t>04 3 00 00000</t>
  </si>
  <si>
    <t>04 3 00 10110</t>
  </si>
  <si>
    <t>04 4 00 00000</t>
  </si>
  <si>
    <t>04 4 00 75140</t>
  </si>
  <si>
    <t>04 4 00 51180</t>
  </si>
  <si>
    <t>03 2 00 00000</t>
  </si>
  <si>
    <t>03 0 00 00000</t>
  </si>
  <si>
    <t>03 2 00 49080</t>
  </si>
  <si>
    <t>03 3 00 00000</t>
  </si>
  <si>
    <t>03 3 00 49010</t>
  </si>
  <si>
    <t xml:space="preserve">03 3 00 49040 </t>
  </si>
  <si>
    <t>03 3 00 49040</t>
  </si>
  <si>
    <t>03 3 00 49050</t>
  </si>
  <si>
    <t>02 0 00 00000</t>
  </si>
  <si>
    <t>02 0 00 00610</t>
  </si>
  <si>
    <t>04 1 00  00220</t>
  </si>
  <si>
    <t>Глава муниципального образования в рамках непрограммных расходов</t>
  </si>
  <si>
    <t>04 5 00 48010</t>
  </si>
  <si>
    <t>Субвенции на выполнение государственных полномочий по созданию и обеспечению деятельности административных комиссий, в рамках непрограмных мероприятий</t>
  </si>
  <si>
    <t>Прочие непрограммные расходы</t>
  </si>
  <si>
    <t>Иные межбюджетные трансферты выделяемые из бюджета Недокурского сельсовета в районный бюджет на осуществление полномочий по внешнему муниципальному финансовому контролю в рамках непрограммных расходов</t>
  </si>
  <si>
    <t>Расходы на выплаты персоналу государственных муниципальных  органов</t>
  </si>
  <si>
    <t>Муниципальные программы</t>
  </si>
  <si>
    <t>Межбюджетные трансферты из краевого и федерального бюджета и доли софинансирования в рамках непрограммных расходов</t>
  </si>
  <si>
    <t>Прочие непрограммные мероприятия</t>
  </si>
  <si>
    <t>2019 год</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</si>
  <si>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</si>
  <si>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</si>
  <si>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автомобильный бензин, производимый на территории Российской Федерации,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</si>
  <si>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прямогонный бензин, производимый на территории Российской Федерации,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</si>
  <si>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35</t>
  </si>
  <si>
    <t>118</t>
  </si>
  <si>
    <t>Субвенции бюджетам сельских поселений на осуществление первичного воинского учета на территориях, где отсутствуют военные комиссариаты</t>
  </si>
  <si>
    <t>49</t>
  </si>
  <si>
    <t>Прочие межбюджетные трансферты, передаваемые бюджетам сельских поселений</t>
  </si>
  <si>
    <t>Субвенции местным бюджетам на выполнение передаваемых полномочий субъектов Российской Федерации</t>
  </si>
  <si>
    <t>2020 год</t>
  </si>
  <si>
    <t>Всего доходы  бюджета сельсовета на 2020 год</t>
  </si>
  <si>
    <t>Культура, кинематография</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</si>
  <si>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</si>
  <si>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</si>
  <si>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Закупка товаров, работ и услуг для обеспечения государственных (муниципальных) нужд
</t>
  </si>
  <si>
    <t>Субвенции на выполнение государственных полномочий по созданию и обеспечению деятельности административных комиссий, в рамках непрограммных мероприятий</t>
  </si>
  <si>
    <t>Осуществление первичного воинского учета на территориях где отсутствуют военные комиссариаты, в рамках непрограммных расходов</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</si>
  <si>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 (прочие поступления)</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</si>
  <si>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 (сумма платежа (перерасчеты, недоимка и задолженность по соответствующему платежу, в том числе по отмененному))</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</si>
  <si>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 (пени и проценты по соответствующему платежу)</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</si>
  <si>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 (суммы денежных взысканий (штрафов) по соответствующему платежу согласно законодательству Российской Федерации)</t>
  </si>
  <si>
    <t>Изменение остатков средств на счетах по учету средств бюджетов</t>
  </si>
  <si>
    <t>Увеличение остатков средств бюджетов</t>
  </si>
  <si>
    <t>Увеличение прочих  остатков средств бюджетов</t>
  </si>
  <si>
    <t>Увеличение прочих  остатков  денежных  средств бюджетов</t>
  </si>
  <si>
    <t>Увеличение прочих  остатков  денежных  средств бюджетов сельских поселений</t>
  </si>
  <si>
    <t>807 01 05 02 01 10 0000 510</t>
  </si>
  <si>
    <t>Уменьшение  остатков    средств бюджетов</t>
  </si>
  <si>
    <t>Уменьшение  прочих  остатков    средств бюджетов</t>
  </si>
  <si>
    <t>Уменьшение  прочих  остатков  денежных   средств бюджетов</t>
  </si>
  <si>
    <t>807 01 05 02 01 10 0000 610</t>
  </si>
  <si>
    <t>Уменьшение  прочих  остатков  денежных  средств бюджетов сельских поселений</t>
  </si>
  <si>
    <t>Дотации на выравнивание бюджетной обеспеченности</t>
  </si>
  <si>
    <t>Возврат прочих остатков субсидий, субвенций и иных межбюджетных трансфертов, имеющих целевое назначение, прошлых лет  из бюджетов сельских поселений</t>
  </si>
  <si>
    <t>Доходы бюджетов сельских поселений от возврата остатков субсидий, субвенций и иных межбюджетных трансфертов, имеющих целевое назначение, прошлых лет из бюджетов муниципальных районов</t>
  </si>
  <si>
    <t>Доходы бюджетов сельских поселений от возврата иными организациями остатков субсидий прошлых лет</t>
  </si>
  <si>
    <t>04 7 00 00000</t>
  </si>
  <si>
    <t>04 7 00 48220</t>
  </si>
  <si>
    <t>Муниципальная программа «Развитие физической культуры и спорта в  муниципальном образовании Недокурский сельсовет».</t>
  </si>
  <si>
    <t>Обеспечение деятельности оказание услуг подведомственных учреждений в рамках муниципальной программы «Развитие физической культуры и спорта в  муниципальном образовании Недокурский сельсовет».</t>
  </si>
  <si>
    <t>Земельный налог с организаций</t>
  </si>
  <si>
    <t>Земельный налог с физических лиц, обладающих земельным участком, расположенным в границах сельских поселений</t>
  </si>
  <si>
    <t>Земельный налог с физических лиц</t>
  </si>
  <si>
    <t>ГОСУДАРСТВЕННАЯ ПОШЛИНА</t>
  </si>
  <si>
    <t xml:space="preserve"> 01 05 00 00 00 0000 000</t>
  </si>
  <si>
    <t xml:space="preserve"> 01 05 00 00 00 0000 500</t>
  </si>
  <si>
    <t xml:space="preserve"> 01 05 02 00 00 0000 500</t>
  </si>
  <si>
    <t xml:space="preserve"> 01 05 02 01 00 0000 510</t>
  </si>
  <si>
    <t xml:space="preserve"> 01 05 02 01 10 0000 510</t>
  </si>
  <si>
    <t xml:space="preserve"> 01 05 00 00 00 0000 600</t>
  </si>
  <si>
    <t xml:space="preserve"> 01 05 02 00 00 0000 600</t>
  </si>
  <si>
    <t xml:space="preserve"> 01 05 02 01 00 0000 610</t>
  </si>
  <si>
    <t xml:space="preserve"> 01 05 02 01 10 0000 610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</si>
  <si>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</si>
  <si>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 xml:space="preserve">Прочие межбюджетные трансферты, передаваемые бюджетам </t>
  </si>
  <si>
    <t xml:space="preserve">Субвенции бюджетам на осуществление первичного воинского учета на территориях, где отсутствуют военные комиссариаты
</t>
  </si>
  <si>
    <t>807 1 11 05075 10 2000 120</t>
  </si>
  <si>
    <t>Доходы от сдачи в аренду имущества, составляющего казну сельских поселений (за исключением земельных участков) (пени и проценты по соответствующему платежу)</t>
  </si>
  <si>
    <t>807 1 11 05075 10 3000 120</t>
  </si>
  <si>
    <t>Доходы от сдачи в аренду имущества, составляющего казну сельских поселений (за исключением земельных участков)  (суммы денежных взысканий (штрафов) по соответствующему платежу согласно законодательству Российской Федерации)</t>
  </si>
  <si>
    <t>Наименование кода поступлений в бюджет, группы, подгруппы, статьи, подстатьи, элемента, подвида, аналитической группы вида источников финансирования дефицитов бюджетов</t>
  </si>
  <si>
    <t>Наименование кода классификации доходов бюджета</t>
  </si>
  <si>
    <t>Код классификации доходов бюджета</t>
  </si>
  <si>
    <t>Наименование кода группы, подгруппы, статьи и вида источника финансирования дефицита бюджета</t>
  </si>
  <si>
    <t xml:space="preserve">Код классификации источников финансирования дефицита бюджета </t>
  </si>
  <si>
    <t>Код главного администратора</t>
  </si>
  <si>
    <t>код аналитической группы подвида</t>
  </si>
  <si>
    <t>код группы подвида</t>
  </si>
  <si>
    <t>код главного администратора</t>
  </si>
  <si>
    <t>Наименование показателя бюджетной классификации</t>
  </si>
  <si>
    <t>Наименование главного распорядителя и наименование показателей бюджетной классификации</t>
  </si>
  <si>
    <t>Код главного распорядителя бюджетных средств</t>
  </si>
  <si>
    <t>Наименование муниципальной программы и наименование показателей бюджетной классификации</t>
  </si>
  <si>
    <t>Доходы, поступающие в порядке возмещения расходов, понесенных в связи с эксплуатацией имущества сельских поселений</t>
  </si>
  <si>
    <t>Прочие доходы от компенсации затрат бюджетов сельских поселений</t>
  </si>
  <si>
    <t>Доходы от реализации иного имущества, находящегося в собственности сельских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</si>
  <si>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Доходы от продажи земельных участков, находящихся в собственности сельских поселений (за исключением земельных участков муниципальных бюджетных и автономных учреждений)</t>
  </si>
  <si>
    <t>807 1 13 02065 10 0000 130</t>
  </si>
  <si>
    <t>807 1 13 02995 10 0000 130</t>
  </si>
  <si>
    <t>807 1 14 02053 10 0000 410</t>
  </si>
  <si>
    <t>Наименование</t>
  </si>
  <si>
    <t>807 1 14 06025 10 0000 430</t>
  </si>
  <si>
    <t>Доходы от сдачи в аренду имущества, составляющего казну сельских поселений (за исключением земельных участков)</t>
  </si>
  <si>
    <t>Другие вопросы в области жилищно-коммунального хозяйства</t>
  </si>
  <si>
    <t>0505</t>
  </si>
  <si>
    <t>Здравоохранение</t>
  </si>
  <si>
    <t>0900</t>
  </si>
  <si>
    <t>Другие вопросы в области здравоохранения</t>
  </si>
  <si>
    <t>0909</t>
  </si>
  <si>
    <t>Иные межбюджетные трансферты выделяемые из бюджета Недокурского сельсовета в районный бюджет на организацию в границах поселения тепло и водоснабжения в рамках непрограммных расходов</t>
  </si>
  <si>
    <t>04 2 00 48110</t>
  </si>
  <si>
    <t>04 2 00 49640</t>
  </si>
  <si>
    <t>Руководство и управление в сфере управленческих функций органов местного самоуправления в рамках непрограмных расходов органов местного самоуправления</t>
  </si>
  <si>
    <t>Транспортировка в морг безродных, невостребованных и неопознанных умерших в рамках непрограммных расходов</t>
  </si>
  <si>
    <t>Региональные выплаты и выплаты, обеспечивающие уровень заработной платы работников бюджетной сферы не ниже размера минимальной заработной платы (минимального размера оплаты труда) в рамках непрограмных расходов</t>
  </si>
  <si>
    <t xml:space="preserve">Субсидирование учреждений бюджетной сферы, в том числе казенных, бюджетных, автономных и некоммерческих организаций </t>
  </si>
  <si>
    <t>Региональные выплаты и выплаты, обеспечивающие уровень заработной платы работников бюджетной сферы не ниже размера минимальной заработной платы (минимального размера оплаты труда) в рамках непрограммных расходов</t>
  </si>
  <si>
    <t>11</t>
  </si>
  <si>
    <t>2021 год</t>
  </si>
  <si>
    <t>Всего доходы  бюджета сельсовета на 2021 год</t>
  </si>
  <si>
    <t>150</t>
  </si>
  <si>
    <t>807 2 02 30024 10 7514 150</t>
  </si>
  <si>
    <t>807 2 02 35118 10 0000 150</t>
  </si>
  <si>
    <t>807 2 18 60010 10 0000 150</t>
  </si>
  <si>
    <t>807 2 18 60020 10 0000 150</t>
  </si>
  <si>
    <t>807 2 19 60010 10 0000 150</t>
  </si>
  <si>
    <t>900 1 17 01 050 10 0000 150</t>
  </si>
  <si>
    <t>900 2 08 05 000 10 0000 150</t>
  </si>
  <si>
    <t>807 2 07 05030 10 0000 150</t>
  </si>
  <si>
    <t>807 2 18 05010 10 0000 150</t>
  </si>
  <si>
    <t>807 2 18 05030 10 0000 150</t>
  </si>
  <si>
    <t>807 1 17 14030 10 0000 150</t>
  </si>
  <si>
    <t>Иные межбюджетные трансферты выделяемые из бюджета Недокурского сельсовета в районный бюджет на осуществление полномочий по внутреннему муниципальному финансовому контролю в рамках непрограммных расходов</t>
  </si>
  <si>
    <t>Наименование нормативного правового акта, наименование нормативного  обязательства</t>
  </si>
  <si>
    <t>Социальная политика</t>
  </si>
  <si>
    <t>Пенсионное обеспечение</t>
  </si>
  <si>
    <t>Доплата к пенсии муниципальных служащих в рамках непрограммных расходов</t>
  </si>
  <si>
    <t>Социальное обеспечение и иные выплаты населению</t>
  </si>
  <si>
    <t>Публичные нормативные социальные выплаты гражданам</t>
  </si>
  <si>
    <t>Итого</t>
  </si>
  <si>
    <t>1000</t>
  </si>
  <si>
    <t>1001</t>
  </si>
  <si>
    <t>Приложение № 10</t>
  </si>
  <si>
    <t>300</t>
  </si>
  <si>
    <t>310</t>
  </si>
  <si>
    <t>Обеспечение пожарной безопасности</t>
  </si>
  <si>
    <t>04 8 00 00000</t>
  </si>
  <si>
    <t>04 8 00 01110</t>
  </si>
  <si>
    <t>Обеспечение деятельности финансовых, налоговых и таможенных органов и органов финансового (финансово-бюджетного) надзора</t>
  </si>
  <si>
    <t>Иные межбюджетные трансферты выделяемые из бюджета Недокурского сельсовета в районный бюджет  по организации исполнения бюджета поселения в рамках непрограммных расходов</t>
  </si>
  <si>
    <t>Приложение 2</t>
  </si>
  <si>
    <t>807 1 11 05075 10 1000 120</t>
  </si>
  <si>
    <t>Доходы от сдачи в аренду имущества, составляющего казну сельских поселений (за исключением земельных участков)) (сумма платежа (перерасчеты, недоимка и задолженность по соответствующему платежу, в том числе по отмененному))</t>
  </si>
  <si>
    <t>807 1 17 01050 10 0000 180</t>
  </si>
  <si>
    <t>807 1 17 05050 10 0000 180</t>
  </si>
  <si>
    <t xml:space="preserve">Прочие безвозмездные поступления в бюджеты сельских поселений </t>
  </si>
  <si>
    <t>Невыясненные поступления, зачисляемые в бюджеты сельских поселений</t>
  </si>
  <si>
    <t xml:space="preserve"> бюджета   Недокурского сельсовета  на 2020 год и плановый период 2021-2022 годов</t>
  </si>
  <si>
    <t>"О  бюджете Недокурского сельсовета на 2020 год и плановый период 2021-2022 годов"</t>
  </si>
  <si>
    <t xml:space="preserve"> источников внутреннего финансирования дефицита бюджета Недокурского сельсовета на 2020 год и плановый период 2021-2022 годы</t>
  </si>
  <si>
    <t>2022 год</t>
  </si>
  <si>
    <t>Всего доходы  бюджета сельсовета на 2022 год</t>
  </si>
  <si>
    <t xml:space="preserve">Доходы бюджета Недокурского сельсовета на 2020 год и плановый период 2021-2022 годов </t>
  </si>
  <si>
    <t>Распределение расходов бюджета Недокурского сельсовета на 2020  год и плановый период 2021-2022 годов по разделам и подразделам классификации расходов бюджетов Российской Федерации</t>
  </si>
  <si>
    <t>807 2 02 16001 10 0000 150</t>
  </si>
  <si>
    <t>Дотации бюджетам сельских поселений на выравнивание бюджетной обеспеченности из бюджетов муниципальных районов</t>
  </si>
  <si>
    <t xml:space="preserve">Прочие межбюджетные трансферты, передаваемые бюджетам сельских поселений (на частичное финансирование (возмещение) расходов на региональные выплаты и выплаты, обеспечивающие уровень заработной платы работников бюджетной сферы не ниже размера минимальной заработной платы (минимального размера оплаты труда)) </t>
  </si>
  <si>
    <t>807 2 02 49999 10 0002 150</t>
  </si>
  <si>
    <t xml:space="preserve">Прочие межбюджетные трансферты, передаваемые бюджетам сельских поселений (на поддержку мер по обеспечению сбалансированности бюджетов) </t>
  </si>
  <si>
    <t>807 2 02 49999 10 0001 150</t>
  </si>
  <si>
    <t xml:space="preserve">Прочие межбюджетные трансферты, передаваемые бюджетам сельских поселений (на содержание автомобильных дорог общего пользования местного значения за счет средств дорожного фонда Красноярского края) </t>
  </si>
  <si>
    <t>807 2 02 49999 10 0009 150</t>
  </si>
  <si>
    <t>807 2 02 49999 10 0008 150</t>
  </si>
  <si>
    <t xml:space="preserve">Прочие межбюджетные трансферты, передаваемые бюджетам сельских поселений (на капитальный ремонт и ремонт автомобильных дорог общего пользования местного значения за счет средств дорожного фонда Красноярского края) </t>
  </si>
  <si>
    <t xml:space="preserve">Прочие межбюджетные трансферты, передаваемые бюджетам сельских поселений ( на реализацию проектов по благоустройству территорий сельских населенных пунктов и городских поселений с численностью населения не более 10 000 человек, инициированных гражданами соответствующего населенного пункта, поселения) </t>
  </si>
  <si>
    <t>807 2 02 49999 10 0010 150</t>
  </si>
  <si>
    <t xml:space="preserve">Прочие межбюджетные трансферты, передаваемые бюджетам сельских поселений (на обеспечение первичных мер пожарной безопасности) </t>
  </si>
  <si>
    <t>807 2 02 49999 10 0011 150</t>
  </si>
  <si>
    <t>Прочие межбюджетные трансферты, передаваемые бюджетам сельских поселений (на обеспечение развития и укрепления материально-технической базы домов культуры в населенных пунктах с числом жителей до 50 тысяч человек)</t>
  </si>
  <si>
    <t>807 2 02 49999 10 0012 150</t>
  </si>
  <si>
    <t>807 2 02 49999 10 0013 150</t>
  </si>
  <si>
    <t>807 2 02 49999 10 0014 150</t>
  </si>
  <si>
    <t>Прочие межбюджетные трансферты, передаваемые бюджетам сельских поселений (на создание условий для развития услуг связи в малочисленных и труднодоступных населенных пунктах Красноярского края)</t>
  </si>
  <si>
    <t>Прочие межбюджетные трансферты, передаваемые бюджетам сельских поселений ( на повышение безопасности дорожного движения)</t>
  </si>
  <si>
    <t xml:space="preserve">Субвенции бюджетам сельских поселений на выполнение передаваемых полномочий субъектов Российской Федерации (на выполнение государственных полномочий по созданию и обеспечению деятельности административных комиссий) </t>
  </si>
  <si>
    <t>Ведомственная структура расходов бюджета Недокурского сельсовета на 2020 год  и плановый период 2021-2022 годов</t>
  </si>
  <si>
    <t>Распределение бюджетных ассигнований по целевым статьям (муниципальным программам Недокурского сельсовета и непрограммным направлениям деятельности), группам и подгруппам видов расходов, разделам, подразделам классификации расходов бюджета сельсовета на  2020 год и плановый период  2021-2022 годов</t>
  </si>
  <si>
    <t xml:space="preserve">       Приложение 6</t>
  </si>
  <si>
    <t>04 5 00 42060</t>
  </si>
  <si>
    <t>04 5 00 48510</t>
  </si>
  <si>
    <t>Обеспечение первичных мер пожарной безопасности в рамках непрограммных расходов</t>
  </si>
  <si>
    <t>04 2 00 S4120</t>
  </si>
  <si>
    <t xml:space="preserve">Подпрограмма: «Развитие транспортной инфраструктуры муниципального образования Недокурский сельсовет» </t>
  </si>
  <si>
    <t xml:space="preserve">Содержание автомобильных дорог общего пользования местного значения городских округов, городских и сельских поселений за счет средств дорожного фонда в рамках подпрограммы  «Развитие транспортной инфраструктуры муниципального образования Недокурский сельсовет»   муниципальной программы «Улучшение жизнедеятельности населения муниципального образования Недокурский сельсовет» </t>
  </si>
  <si>
    <t>Подпрограмма «Благоустройство в муниципальном образовании Недокурский сельсовет»</t>
  </si>
  <si>
    <t>Уличное освещение, в рамках подпрограммы «Благоустройство в муниципальном образовании Недокурский сельсовет» муниципальной программы «Улучшение жизнедеятельности населения муниципального образования Недокурский сельсовет».</t>
  </si>
  <si>
    <t>Организация и содержание мест захоронения в рамках подпрограммы «Благоустройство в муниципальном образовании Недокурский сельсовет»  муниципальной программы «Улучшение жизнедеятельности населения муниципального образования Недокурский сельсовет».</t>
  </si>
  <si>
    <t>Прочие расходы на благоустройство  в рамках подпрограммы «Благоустройство в муниципальном образовании Недокурский сельсовет»  муниципальной программы «Улучшение жизнедеятельности населения муниципального образования Недокурский сельсовет».</t>
  </si>
  <si>
    <t>Приложение  7</t>
  </si>
  <si>
    <t>Обеспечение деятельности оказание услуг подведомственных учреждений в рамках муниципальной программы «Развитие физической культуры и спорта в  муниципальном образовании Недокурский сельсовет» .</t>
  </si>
  <si>
    <t>Подпрограмма: «Развитие транспортной инфраструктуры муниципального образования Недокурский сельсовет»</t>
  </si>
  <si>
    <t>Содержание автомобильных дорог общего пользования местного значения городских округов, городских и сельских поселений за счет средств дорожного фонда в рамках подпрограммы «Развитие транспортной инфраструктуры муниципального образования Недокурский сельсовет»  муниципальной программы «Улучшение жизнедеятельности населения муниципального образования Недокурский сельсовет» .</t>
  </si>
  <si>
    <t xml:space="preserve">Организация и содержание мест захоронения в рамках  подпрограммы «Благоустройство в муниципальном образовании Недокурский сельсовет»   муниципальной программы «Улучшение жизнедеятельности населения муниципального образования Недокурский сельсовет».                </t>
  </si>
  <si>
    <t>Иные межбюджетные трансферты выделяемые из бюджета Недокурского сельсовета в районный бюджет по организации исполнения бюджета поселения  в рамках непрограммных расходов</t>
  </si>
  <si>
    <t>Расходы на обеспечение первичных мер пожарной безопасности в рамках непрограммных расходов</t>
  </si>
  <si>
    <t>Защита населения и территории от чрезвычайных ситуаций природного и техногенного характера, гражданская оборона</t>
  </si>
  <si>
    <t>Приложение 8</t>
  </si>
  <si>
    <t>Приложение 9</t>
  </si>
  <si>
    <t>Публичные нормативные обязательства Недокурского сельсовета на 2020 г. и плановый период 2021-2022 годов</t>
  </si>
  <si>
    <t>Объем межбюджетных трансфертов, получаемых из других бюджетов бюджетной системы Российской Федерации Недокурского сельсовета  на 2020 год и плановый период 2021-2022 годов</t>
  </si>
  <si>
    <t>Распределение иных межбюджетных трансфертов, выделяемых из бюджета Недокурского сельсовета в районный бюджет на финансирование расходов по передаваемым органами местного самоуправления поселений для осуществления части полномочий органами местного самоуправления  района на 2020 год и плановый период 2021-2022 годов</t>
  </si>
  <si>
    <t>0011</t>
  </si>
  <si>
    <t>7514</t>
  </si>
  <si>
    <t>0001</t>
  </si>
  <si>
    <t>0002</t>
  </si>
  <si>
    <t>04 1 00 10490</t>
  </si>
  <si>
    <t>Прочие непрограмные мероприятия</t>
  </si>
  <si>
    <t>04 6 00 00000</t>
  </si>
  <si>
    <t>Мероприятия в области занятости населения в рамках непрограммных расходов</t>
  </si>
  <si>
    <t>04 6 00 46040</t>
  </si>
  <si>
    <t>Иные межбюджетные трансферты, передаваемые из бюджета Недокурского сельсовета в районный бюджет (на обеспечение развития и укрепления материально-технической базы домов культуры в населенных пунктах с числом жителей до 50 тысяч человек)</t>
  </si>
  <si>
    <t>Иные межбюджетные трансферты выделяемые из бюджета Недокурского сельсовета в районный бюджет  (на обеспечение развития и укрепления материально-технической базы домов культуры в населенных пунктах с числом жителей до 50 тысяч человек) в рамках непрограммных расходов</t>
  </si>
  <si>
    <t>04 1 00  10490</t>
  </si>
  <si>
    <t xml:space="preserve">к решению Недокурского сельского Совета депутатов </t>
  </si>
  <si>
    <t>Иные межбюджетные трансферты выделяемые из бюджета Недокурского сельсовета в районный бюджет на региональные выплаты и выплаты, обеспечивающие уровень заработной платы работников бюджетной сферы не ниже размера минимальной заработной платы (минимального размера оплаты труда), в рамках непрограммных расходов</t>
  </si>
  <si>
    <t>04 7 00 10490</t>
  </si>
  <si>
    <t>Жилищное хозяйство</t>
  </si>
  <si>
    <t>0501</t>
  </si>
  <si>
    <t>Расходы по взносам на капитальный ремонт муниципального жилищного фонда  в рамках непрограммных расходов</t>
  </si>
  <si>
    <t>04 2 00 43150</t>
  </si>
  <si>
    <t>Закупка товаров, работ и услуг для обеспечения государственных (муниципальных) нужд</t>
  </si>
  <si>
    <t>Расходы на ремонт и содержание муниципальных жилых помещений в рамках непрограммных расходов</t>
  </si>
  <si>
    <t>04 2 00 49590</t>
  </si>
  <si>
    <t xml:space="preserve">Подпрограмма:«Энергосбережение и повышение энергетической эффективности муниципального образования Недокурский сельсовет» </t>
  </si>
  <si>
    <t>03 4 00 00000</t>
  </si>
  <si>
    <t>Расходы по энергосбережению и повышению энергетической эффективности в рамках подпрограммы «Энергосбережение и повышение энергетической эффективности муниципального образования Недокурский сельсовет»  муниципальной программы «Улучшение жизнедеятельности населения муниципального образования Недокурский сельсовет»</t>
  </si>
  <si>
    <t>03 4 00 49320</t>
  </si>
  <si>
    <t xml:space="preserve">Подпрограмма: «Энергосбережение и повышение энергетической эффективности муниципального образования Недокурский сельсовет» </t>
  </si>
  <si>
    <t>03  400 00000</t>
  </si>
  <si>
    <t>807 1 16 10100 10 0000 140</t>
  </si>
  <si>
    <t>807 1 16 02020 02 0000 140</t>
  </si>
  <si>
    <t>Административные штрафы, установленные законами субъектов Российской Федерации об административных правонарушениях, за нарушение муниципальных правовых актов</t>
  </si>
  <si>
    <t>807 1 16 07090 10 0000 140</t>
  </si>
  <si>
    <t>Иные штрафы, неустойки, пени, уплаченные  в соответствии с законом или договором в случае не исполнения или ненадлежащего исполнения обязательств перед муниципальным органом, (муниципальным казенным учреждением)сельского поселения</t>
  </si>
  <si>
    <t>000 01 05 00 00 00 0000 000</t>
  </si>
  <si>
    <t>000 01 05 00 00 00 0000 500</t>
  </si>
  <si>
    <t>000 01 05 02 00 00 0000 500</t>
  </si>
  <si>
    <t>000 01 05 02 01 00 0000 510</t>
  </si>
  <si>
    <t>000 01 05 00 00 00 0000 600</t>
  </si>
  <si>
    <t>000 01 05 02 00 00 0000 600</t>
  </si>
  <si>
    <t>000 01 05 02 01 00 0000 610</t>
  </si>
  <si>
    <t>31</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</si>
  <si>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</si>
  <si>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41</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</si>
  <si>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</si>
  <si>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51</t>
  </si>
  <si>
    <t>61</t>
  </si>
  <si>
    <t>Доходы от уплаты акцизов на автомобильный бензин, производимый на территории Российской Федерации,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</si>
  <si>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прямогонный бензин, производимый на территории Российской Федерации,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</si>
  <si>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Налог на имущество физических лиц , взимаемый по ставкам , применяемым к объектам налогообложения , расположенным в границах сельских поселений</t>
  </si>
  <si>
    <t>05</t>
  </si>
  <si>
    <t>075</t>
  </si>
  <si>
    <t>070</t>
  </si>
  <si>
    <t>Доходы от сдачи в аренду имущества, составляющего государственную (муниципальную) казну (за исключением земельных участков)</t>
  </si>
  <si>
    <t>16</t>
  </si>
  <si>
    <t>Субвенции бюджетам бюджетной системы Российской Федерации</t>
  </si>
  <si>
    <t>Субвенции бюджетам сельских поселений на выполнение передаваемых полномочий субъектов Российской Федерации</t>
  </si>
  <si>
    <t>03 2 00 S5090</t>
  </si>
  <si>
    <t>Уличное освещение, в рамках подпрограммы «Благоустройство в муниципальном образовании Недокурский сельсовет» муниципальной программы «Улучшение жизнедеятельности населения муниципального образования Недокурский сельсовет»</t>
  </si>
  <si>
    <t>Руководство и управление в сфере управленческих функций органов местного самоуправления в рамках непрограммных расходов органов местного самоуправления</t>
  </si>
  <si>
    <t>Прочие межбюджетные трансферты, передаваемые бюджетам сельских поселений (на повышение безопасности дорожного движения, за счет средств дорожного фонда Красноярского края)</t>
  </si>
  <si>
    <t>807 2 02 49999 10 0015 150</t>
  </si>
  <si>
    <t>807 2 02 49999 10 0016 150</t>
  </si>
  <si>
    <t>Прочие межбюджетные трансферты, передаваемые бюджетам сельских поселений  (на частичное финансирование (возмещение) расходов на повышение размеров оплаты труда отдельным категориям работников бюджетной сферы Красноярского края, для которых указами Президента Российской Федерации предусмотрено повышение оплаты труда)</t>
  </si>
  <si>
    <t>0016</t>
  </si>
  <si>
    <t>0009</t>
  </si>
  <si>
    <t>№ 42-224р    от 17.03.2020 г.</t>
  </si>
  <si>
    <t>к решению Недокурского сельского Совета депутатов "О  бюджете Недокурского сельсовета на 2020 год и плановый период 2021-2022 годов"                                                     № 42-224р    от 17.03.2020 г.</t>
  </si>
  <si>
    <t>к решению Недокурского сельского Совета депутатов "О  бюджете Недокурского сельсовета на 2020 год и плановый период 2021-2022 годов"                                            № 42-224р    от 17.03.2020 г.</t>
  </si>
  <si>
    <t>к проекту решения Недокурского сельского Совета депутатов "О  бюджете Недокурского сельсовета на 2020 год и плановый период 2021-2022 годов"                                           № 42-224р    от 17.03.2020 г.</t>
  </si>
  <si>
    <t>к решению Недокурского сельского Совета депутатов "О  бюджете Недокурского сельсовета на 2020 год и плановый период 2021-2022 годов"                                                                                          № 42-224р    от 17.03.2020 г.</t>
  </si>
  <si>
    <t>к решению Недокурского сельского Совета депутатов "О  бюджете Недокурского сельсовета на 2020 год и плановый период 2021-2022 годов"                                                       № 42-224р    от 17.03.2020 г.</t>
  </si>
  <si>
    <t>к решению Недокурского сельского Совета депутатов "О  бюджете Недокурского сельсовета на 2020 год и плановый период 2021-2022 годов"                  № 42-224р    от 17.03.2020 г.</t>
  </si>
  <si>
    <t>03 2 00 S5080</t>
  </si>
  <si>
    <t xml:space="preserve">Расходы на содержание автомобильных дорог общего пользования местного значения за счет средств дорожного фонда Красноярского края в рамках подпрограммы «Развитие транспортной инфраструктуры муниципального образования Недокурский сельсовет»   муниципальной программы «Улучшение жизнедеятельности населения муниципального образования Недокурский сельсовет» </t>
  </si>
  <si>
    <t>04 2 00 49190</t>
  </si>
  <si>
    <t>Расходы на выполнение кадастровых работ в рамках непрограммных расходов</t>
  </si>
  <si>
    <t>04 7 00 10480</t>
  </si>
  <si>
    <t>Иные межбюджетные трансферты выделяемые из бюджета Недокурского сельсовета в районный бюджет (на частичное финансирование (возмещение) расходов на повышение размеров оплаты труда отдельным категориям работников бюджетной сферы Красноярского края, для которых указами Президента Российской Федерации предусмотрено повышение оплаты труда), в рамках непрограммных расходов</t>
  </si>
  <si>
    <t xml:space="preserve">            Код</t>
  </si>
</sst>
</file>

<file path=xl/styles.xml><?xml version="1.0" encoding="utf-8"?>
<styleSheet xmlns="http://schemas.openxmlformats.org/spreadsheetml/2006/main">
  <numFmts count="6">
    <numFmt numFmtId="164" formatCode="0.000"/>
    <numFmt numFmtId="165" formatCode="#,##0.000"/>
    <numFmt numFmtId="166" formatCode="#,##0.000000000"/>
    <numFmt numFmtId="167" formatCode="0.00000"/>
    <numFmt numFmtId="168" formatCode="#,##0.00000"/>
    <numFmt numFmtId="169" formatCode="#,##0.0000"/>
  </numFmts>
  <fonts count="34">
    <font>
      <sz val="11"/>
      <color theme="1"/>
      <name val="Calibri"/>
      <family val="2"/>
      <charset val="204"/>
      <scheme val="minor"/>
    </font>
    <font>
      <sz val="11"/>
      <color indexed="8"/>
      <name val="Calibri"/>
      <family val="2"/>
      <charset val="204"/>
    </font>
    <font>
      <b/>
      <sz val="10"/>
      <name val="Times New Roman"/>
      <family val="1"/>
      <charset val="204"/>
    </font>
    <font>
      <sz val="10"/>
      <name val="Times New Roman"/>
      <family val="1"/>
      <charset val="204"/>
    </font>
    <font>
      <sz val="10"/>
      <name val="Arial Cyr"/>
      <charset val="204"/>
    </font>
    <font>
      <sz val="8"/>
      <name val="Calibri"/>
      <family val="2"/>
      <charset val="204"/>
    </font>
    <font>
      <sz val="12"/>
      <color indexed="8"/>
      <name val="Times New Roman"/>
      <family val="1"/>
      <charset val="204"/>
    </font>
    <font>
      <sz val="12"/>
      <name val="Times New Roman"/>
      <family val="1"/>
      <charset val="204"/>
    </font>
    <font>
      <b/>
      <sz val="12"/>
      <name val="Times New Roman"/>
      <family val="1"/>
      <charset val="204"/>
    </font>
    <font>
      <sz val="10"/>
      <color indexed="8"/>
      <name val="Times New Roman"/>
      <family val="1"/>
      <charset val="204"/>
    </font>
    <font>
      <b/>
      <sz val="10"/>
      <color indexed="8"/>
      <name val="Times New Roman"/>
      <family val="1"/>
      <charset val="204"/>
    </font>
    <font>
      <sz val="9"/>
      <name val="Times New Roman"/>
      <family val="1"/>
      <charset val="204"/>
    </font>
    <font>
      <b/>
      <i/>
      <sz val="10"/>
      <name val="Times New Roman"/>
      <family val="1"/>
      <charset val="204"/>
    </font>
    <font>
      <b/>
      <sz val="11"/>
      <color indexed="8"/>
      <name val="Times New Roman"/>
      <family val="1"/>
      <charset val="204"/>
    </font>
    <font>
      <sz val="12"/>
      <color indexed="8"/>
      <name val="Calibri"/>
      <family val="2"/>
      <charset val="204"/>
    </font>
    <font>
      <sz val="11"/>
      <name val="Times New Roman"/>
      <family val="1"/>
      <charset val="204"/>
    </font>
    <font>
      <sz val="11"/>
      <color indexed="8"/>
      <name val="Times New Roman"/>
      <family val="1"/>
      <charset val="204"/>
    </font>
    <font>
      <sz val="11"/>
      <color indexed="10"/>
      <name val="Times New Roman"/>
      <family val="1"/>
      <charset val="204"/>
    </font>
    <font>
      <b/>
      <sz val="11"/>
      <name val="Times New Roman"/>
      <family val="1"/>
      <charset val="204"/>
    </font>
    <font>
      <sz val="10"/>
      <name val="Times New Roman"/>
      <family val="1"/>
    </font>
    <font>
      <b/>
      <sz val="12"/>
      <name val="Arial Cyr"/>
      <family val="2"/>
      <charset val="204"/>
    </font>
    <font>
      <b/>
      <sz val="10"/>
      <name val="Arial Cyr"/>
      <family val="2"/>
      <charset val="204"/>
    </font>
    <font>
      <b/>
      <sz val="10"/>
      <name val="Times New Roman"/>
      <family val="1"/>
    </font>
    <font>
      <sz val="8"/>
      <color theme="1"/>
      <name val="Calibri"/>
      <family val="2"/>
      <charset val="204"/>
      <scheme val="minor"/>
    </font>
    <font>
      <sz val="12"/>
      <name val="Helv"/>
      <charset val="204"/>
    </font>
    <font>
      <sz val="12"/>
      <name val="Arial Cyr"/>
      <charset val="204"/>
    </font>
    <font>
      <sz val="11"/>
      <color theme="1"/>
      <name val="Times New Roman"/>
      <family val="1"/>
      <charset val="204"/>
    </font>
    <font>
      <sz val="10"/>
      <color theme="1"/>
      <name val="Times New Roman"/>
      <family val="1"/>
      <charset val="204"/>
    </font>
    <font>
      <b/>
      <sz val="10"/>
      <color theme="1"/>
      <name val="Times New Roman"/>
      <family val="1"/>
      <charset val="204"/>
    </font>
    <font>
      <b/>
      <sz val="11"/>
      <color theme="1"/>
      <name val="Times New Roman"/>
      <family val="1"/>
      <charset val="204"/>
    </font>
    <font>
      <sz val="10"/>
      <name val="Helv"/>
      <charset val="204"/>
    </font>
    <font>
      <sz val="10"/>
      <name val="Calibri"/>
      <family val="2"/>
      <charset val="204"/>
    </font>
    <font>
      <sz val="8"/>
      <name val="Times New Roman"/>
      <family val="1"/>
      <charset val="204"/>
    </font>
    <font>
      <b/>
      <sz val="11"/>
      <color theme="1"/>
      <name val="Calibri"/>
      <family val="2"/>
      <charset val="204"/>
      <scheme val="minor"/>
    </font>
  </fonts>
  <fills count="5">
    <fill>
      <patternFill patternType="none"/>
    </fill>
    <fill>
      <patternFill patternType="gray125"/>
    </fill>
    <fill>
      <patternFill patternType="solid">
        <fgColor indexed="9"/>
        <bgColor indexed="64"/>
      </patternFill>
    </fill>
    <fill>
      <patternFill patternType="solid">
        <fgColor rgb="FFFFFF00"/>
        <bgColor indexed="64"/>
      </patternFill>
    </fill>
    <fill>
      <patternFill patternType="solid">
        <fgColor theme="0"/>
        <bgColor indexed="64"/>
      </patternFill>
    </fill>
  </fills>
  <borders count="27">
    <border>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bottom style="medium">
        <color indexed="64"/>
      </bottom>
      <diagonal/>
    </border>
    <border>
      <left style="thin">
        <color indexed="64"/>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right/>
      <top/>
      <bottom style="thin">
        <color indexed="64"/>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right style="thin">
        <color indexed="64"/>
      </right>
      <top/>
      <bottom style="thin">
        <color indexed="64"/>
      </bottom>
      <diagonal/>
    </border>
  </borders>
  <cellStyleXfs count="8">
    <xf numFmtId="0" fontId="0" fillId="0" borderId="0"/>
    <xf numFmtId="0" fontId="4" fillId="0" borderId="0"/>
    <xf numFmtId="0" fontId="23" fillId="0" borderId="0"/>
    <xf numFmtId="0" fontId="23" fillId="0" borderId="0"/>
    <xf numFmtId="0" fontId="23" fillId="0" borderId="0"/>
    <xf numFmtId="0" fontId="23" fillId="0" borderId="0"/>
    <xf numFmtId="0" fontId="4" fillId="0" borderId="0"/>
    <xf numFmtId="0" fontId="4" fillId="0" borderId="0"/>
  </cellStyleXfs>
  <cellXfs count="384">
    <xf numFmtId="0" fontId="0" fillId="0" borderId="0" xfId="0"/>
    <xf numFmtId="0" fontId="6" fillId="0" borderId="0" xfId="0" applyFont="1"/>
    <xf numFmtId="0" fontId="6" fillId="0" borderId="0" xfId="0" applyFont="1" applyAlignment="1">
      <alignment horizontal="center"/>
    </xf>
    <xf numFmtId="0" fontId="3" fillId="0" borderId="0" xfId="0" applyFont="1" applyFill="1" applyAlignment="1">
      <alignment horizontal="left"/>
    </xf>
    <xf numFmtId="0" fontId="3" fillId="0" borderId="5" xfId="0" applyFont="1" applyFill="1" applyBorder="1" applyAlignment="1">
      <alignment horizontal="left" wrapText="1"/>
    </xf>
    <xf numFmtId="0" fontId="9" fillId="0" borderId="0" xfId="0" applyFont="1" applyFill="1"/>
    <xf numFmtId="0" fontId="3" fillId="0" borderId="0" xfId="0" applyFont="1" applyFill="1" applyAlignment="1">
      <alignment horizontal="center"/>
    </xf>
    <xf numFmtId="0" fontId="3" fillId="0" borderId="0" xfId="0" applyFont="1" applyFill="1" applyBorder="1" applyAlignment="1">
      <alignment horizontal="left" wrapText="1"/>
    </xf>
    <xf numFmtId="0" fontId="11" fillId="0" borderId="0" xfId="0" applyFont="1" applyFill="1"/>
    <xf numFmtId="0" fontId="3" fillId="0" borderId="5" xfId="0" applyFont="1" applyBorder="1" applyAlignment="1">
      <alignment horizontal="center"/>
    </xf>
    <xf numFmtId="0" fontId="3" fillId="0" borderId="5" xfId="0" applyFont="1" applyFill="1" applyBorder="1" applyAlignment="1">
      <alignment horizontal="center" wrapText="1"/>
    </xf>
    <xf numFmtId="0" fontId="3" fillId="0" borderId="5" xfId="0" applyFont="1" applyFill="1" applyBorder="1" applyAlignment="1">
      <alignment horizontal="center"/>
    </xf>
    <xf numFmtId="0" fontId="2" fillId="0" borderId="5" xfId="0" applyFont="1" applyFill="1" applyBorder="1" applyAlignment="1">
      <alignment horizontal="left" vertical="top" wrapText="1"/>
    </xf>
    <xf numFmtId="49" fontId="2" fillId="0" borderId="5" xfId="0" applyNumberFormat="1" applyFont="1" applyFill="1" applyBorder="1" applyAlignment="1">
      <alignment horizontal="center" vertical="center" wrapText="1"/>
    </xf>
    <xf numFmtId="0" fontId="3" fillId="0" borderId="5" xfId="0" applyFont="1" applyFill="1" applyBorder="1" applyAlignment="1">
      <alignment horizontal="left" vertical="top" wrapText="1"/>
    </xf>
    <xf numFmtId="49" fontId="3" fillId="0" borderId="5" xfId="0" applyNumberFormat="1" applyFont="1" applyFill="1" applyBorder="1" applyAlignment="1">
      <alignment horizontal="center" vertical="top" wrapText="1"/>
    </xf>
    <xf numFmtId="49" fontId="3" fillId="0" borderId="5" xfId="0" applyNumberFormat="1" applyFont="1" applyFill="1" applyBorder="1" applyAlignment="1">
      <alignment horizontal="center" vertical="center" wrapText="1"/>
    </xf>
    <xf numFmtId="165" fontId="3" fillId="0" borderId="5" xfId="0" applyNumberFormat="1" applyFont="1" applyFill="1" applyBorder="1" applyAlignment="1">
      <alignment horizontal="center" vertical="center" wrapText="1"/>
    </xf>
    <xf numFmtId="49" fontId="12" fillId="0" borderId="5" xfId="0" applyNumberFormat="1" applyFont="1" applyFill="1" applyBorder="1" applyAlignment="1">
      <alignment horizontal="center" vertical="center" wrapText="1"/>
    </xf>
    <xf numFmtId="0" fontId="2" fillId="0" borderId="5" xfId="0" applyFont="1" applyFill="1" applyBorder="1" applyAlignment="1" applyProtection="1">
      <alignment horizontal="left" vertical="top" wrapText="1"/>
      <protection locked="0"/>
    </xf>
    <xf numFmtId="49" fontId="2" fillId="0" borderId="5" xfId="0" applyNumberFormat="1" applyFont="1" applyFill="1" applyBorder="1" applyAlignment="1">
      <alignment horizontal="center" vertical="top" wrapText="1"/>
    </xf>
    <xf numFmtId="0" fontId="3" fillId="0" borderId="5" xfId="0" applyFont="1" applyFill="1" applyBorder="1" applyAlignment="1" applyProtection="1">
      <alignment horizontal="left" vertical="top" wrapText="1"/>
      <protection locked="0"/>
    </xf>
    <xf numFmtId="0" fontId="3" fillId="2" borderId="5" xfId="0" applyFont="1" applyFill="1" applyBorder="1" applyAlignment="1">
      <alignment horizontal="left" vertical="top" wrapText="1"/>
    </xf>
    <xf numFmtId="49" fontId="3" fillId="2" borderId="5" xfId="0" applyNumberFormat="1" applyFont="1" applyFill="1" applyBorder="1" applyAlignment="1">
      <alignment horizontal="center" vertical="center" wrapText="1"/>
    </xf>
    <xf numFmtId="0" fontId="3" fillId="0" borderId="5" xfId="0" applyFont="1" applyFill="1" applyBorder="1" applyAlignment="1">
      <alignment vertical="top" wrapText="1"/>
    </xf>
    <xf numFmtId="0" fontId="3" fillId="0" borderId="5" xfId="0" applyNumberFormat="1" applyFont="1" applyFill="1" applyBorder="1" applyAlignment="1">
      <alignment vertical="top" wrapText="1"/>
    </xf>
    <xf numFmtId="0" fontId="14" fillId="0" borderId="0" xfId="0" applyFont="1"/>
    <xf numFmtId="0" fontId="14" fillId="0" borderId="0" xfId="0" applyFont="1" applyAlignment="1">
      <alignment horizontal="right"/>
    </xf>
    <xf numFmtId="0" fontId="6" fillId="0" borderId="0" xfId="0" applyFont="1" applyAlignment="1">
      <alignment horizontal="right"/>
    </xf>
    <xf numFmtId="0" fontId="6" fillId="0" borderId="0" xfId="0" applyFont="1" applyAlignment="1"/>
    <xf numFmtId="0" fontId="6" fillId="0" borderId="0" xfId="0" applyFont="1" applyAlignment="1">
      <alignment vertical="top" wrapText="1"/>
    </xf>
    <xf numFmtId="0" fontId="6" fillId="0" borderId="0" xfId="0" applyFont="1" applyAlignment="1">
      <alignment horizontal="center" vertical="top" wrapText="1"/>
    </xf>
    <xf numFmtId="0" fontId="15" fillId="0" borderId="0" xfId="0" applyFont="1"/>
    <xf numFmtId="0" fontId="16" fillId="0" borderId="0" xfId="0" applyFont="1"/>
    <xf numFmtId="0" fontId="15" fillId="0" borderId="5" xfId="6" applyFont="1" applyFill="1" applyBorder="1" applyAlignment="1">
      <alignment horizontal="center" vertical="center" wrapText="1"/>
    </xf>
    <xf numFmtId="0" fontId="15" fillId="0" borderId="5" xfId="1" applyFont="1" applyFill="1" applyBorder="1" applyAlignment="1">
      <alignment horizontal="center" vertical="center"/>
    </xf>
    <xf numFmtId="0" fontId="19" fillId="2" borderId="0" xfId="7" applyFont="1" applyFill="1" applyProtection="1">
      <protection locked="0"/>
    </xf>
    <xf numFmtId="165" fontId="19" fillId="2" borderId="0" xfId="7" applyNumberFormat="1" applyFont="1" applyFill="1" applyBorder="1" applyProtection="1">
      <protection locked="0"/>
    </xf>
    <xf numFmtId="0" fontId="19" fillId="2" borderId="0" xfId="7" applyFont="1" applyFill="1" applyBorder="1"/>
    <xf numFmtId="0" fontId="19" fillId="2" borderId="0" xfId="7" applyFont="1" applyFill="1"/>
    <xf numFmtId="0" fontId="1" fillId="2" borderId="0" xfId="7" applyFont="1" applyFill="1" applyProtection="1">
      <protection locked="0"/>
    </xf>
    <xf numFmtId="165" fontId="1" fillId="2" borderId="0" xfId="7" applyNumberFormat="1" applyFont="1" applyFill="1" applyBorder="1" applyProtection="1">
      <protection locked="0"/>
    </xf>
    <xf numFmtId="0" fontId="21" fillId="2" borderId="0" xfId="7" applyFont="1" applyFill="1" applyProtection="1">
      <protection locked="0"/>
    </xf>
    <xf numFmtId="0" fontId="22" fillId="2" borderId="0" xfId="7" applyFont="1" applyFill="1" applyBorder="1" applyAlignment="1" applyProtection="1">
      <alignment horizontal="center"/>
      <protection locked="0"/>
    </xf>
    <xf numFmtId="165" fontId="1" fillId="2" borderId="0" xfId="7" applyNumberFormat="1" applyFont="1" applyFill="1" applyBorder="1" applyAlignment="1" applyProtection="1">
      <alignment horizontal="right"/>
      <protection locked="0"/>
    </xf>
    <xf numFmtId="0" fontId="3" fillId="2" borderId="5" xfId="7" applyFont="1" applyFill="1" applyBorder="1" applyAlignment="1" applyProtection="1">
      <alignment horizontal="center"/>
      <protection locked="0"/>
    </xf>
    <xf numFmtId="49" fontId="2" fillId="2" borderId="5" xfId="7" applyNumberFormat="1" applyFont="1" applyFill="1" applyBorder="1" applyAlignment="1" applyProtection="1">
      <alignment horizontal="center"/>
      <protection locked="0"/>
    </xf>
    <xf numFmtId="49" fontId="2" fillId="2" borderId="5" xfId="7" applyNumberFormat="1" applyFont="1" applyFill="1" applyBorder="1" applyAlignment="1" applyProtection="1">
      <alignment horizontal="right"/>
      <protection locked="0"/>
    </xf>
    <xf numFmtId="0" fontId="2" fillId="2" borderId="5" xfId="7" applyFont="1" applyFill="1" applyBorder="1" applyProtection="1">
      <protection locked="0"/>
    </xf>
    <xf numFmtId="49" fontId="2" fillId="2" borderId="5" xfId="7" applyNumberFormat="1" applyFont="1" applyFill="1" applyBorder="1" applyProtection="1">
      <protection locked="0"/>
    </xf>
    <xf numFmtId="49" fontId="2" fillId="2" borderId="5" xfId="7" applyNumberFormat="1" applyFont="1" applyFill="1" applyBorder="1" applyAlignment="1" applyProtection="1">
      <alignment horizontal="left"/>
      <protection locked="0"/>
    </xf>
    <xf numFmtId="49" fontId="3" fillId="2" borderId="5" xfId="7" applyNumberFormat="1" applyFont="1" applyFill="1" applyBorder="1" applyAlignment="1" applyProtection="1">
      <alignment vertical="top"/>
      <protection locked="0"/>
    </xf>
    <xf numFmtId="49" fontId="3" fillId="2" borderId="5" xfId="7" applyNumberFormat="1" applyFont="1" applyFill="1" applyBorder="1" applyAlignment="1" applyProtection="1">
      <alignment horizontal="left" vertical="top"/>
      <protection locked="0"/>
    </xf>
    <xf numFmtId="49" fontId="3" fillId="2" borderId="5" xfId="7" applyNumberFormat="1" applyFont="1" applyFill="1" applyBorder="1" applyAlignment="1" applyProtection="1">
      <alignment horizontal="right" vertical="top"/>
      <protection locked="0"/>
    </xf>
    <xf numFmtId="0" fontId="3" fillId="2" borderId="5" xfId="7" applyFont="1" applyFill="1" applyBorder="1" applyAlignment="1" applyProtection="1">
      <alignment vertical="top" wrapText="1"/>
      <protection locked="0"/>
    </xf>
    <xf numFmtId="0" fontId="9" fillId="2" borderId="5" xfId="3" applyFont="1" applyFill="1" applyBorder="1" applyAlignment="1">
      <alignment wrapText="1"/>
    </xf>
    <xf numFmtId="49" fontId="8" fillId="2" borderId="5" xfId="0" applyNumberFormat="1" applyFont="1" applyFill="1" applyBorder="1" applyAlignment="1">
      <alignment vertical="top"/>
    </xf>
    <xf numFmtId="0" fontId="8" fillId="2" borderId="5" xfId="0" applyFont="1" applyFill="1" applyBorder="1" applyAlignment="1">
      <alignment wrapText="1"/>
    </xf>
    <xf numFmtId="49" fontId="3" fillId="2" borderId="5" xfId="0" applyNumberFormat="1" applyFont="1" applyFill="1" applyBorder="1" applyAlignment="1">
      <alignment vertical="top"/>
    </xf>
    <xf numFmtId="0" fontId="3" fillId="2" borderId="5" xfId="0" applyFont="1" applyFill="1" applyBorder="1" applyAlignment="1">
      <alignment wrapText="1"/>
    </xf>
    <xf numFmtId="49" fontId="3" fillId="2" borderId="5" xfId="0" applyNumberFormat="1" applyFont="1" applyFill="1" applyBorder="1"/>
    <xf numFmtId="49" fontId="2" fillId="2" borderId="5" xfId="0" applyNumberFormat="1" applyFont="1" applyFill="1" applyBorder="1"/>
    <xf numFmtId="0" fontId="2" fillId="2" borderId="5" xfId="0" applyFont="1" applyFill="1" applyBorder="1" applyAlignment="1">
      <alignment wrapText="1"/>
    </xf>
    <xf numFmtId="49" fontId="3" fillId="2" borderId="5" xfId="7" applyNumberFormat="1" applyFont="1" applyFill="1" applyBorder="1" applyAlignment="1" applyProtection="1">
      <alignment horizontal="left" vertical="top" wrapText="1"/>
      <protection locked="0"/>
    </xf>
    <xf numFmtId="49" fontId="3" fillId="2" borderId="5" xfId="7" applyNumberFormat="1" applyFont="1" applyFill="1" applyBorder="1" applyAlignment="1" applyProtection="1">
      <alignment vertical="top" wrapText="1"/>
      <protection locked="0"/>
    </xf>
    <xf numFmtId="49" fontId="3" fillId="2" borderId="5" xfId="7" applyNumberFormat="1" applyFont="1" applyFill="1" applyBorder="1" applyAlignment="1" applyProtection="1">
      <alignment horizontal="right" vertical="top" wrapText="1"/>
      <protection locked="0"/>
    </xf>
    <xf numFmtId="49" fontId="2" fillId="2" borderId="5" xfId="7" applyNumberFormat="1" applyFont="1" applyFill="1" applyBorder="1" applyAlignment="1" applyProtection="1">
      <alignment vertical="top"/>
      <protection locked="0"/>
    </xf>
    <xf numFmtId="49" fontId="2" fillId="2" borderId="5" xfId="7" applyNumberFormat="1" applyFont="1" applyFill="1" applyBorder="1" applyAlignment="1" applyProtection="1">
      <alignment horizontal="right" vertical="top"/>
      <protection locked="0"/>
    </xf>
    <xf numFmtId="0" fontId="2" fillId="2" borderId="5" xfId="7" applyFont="1" applyFill="1" applyBorder="1" applyAlignment="1" applyProtection="1">
      <alignment vertical="top" wrapText="1"/>
      <protection locked="0"/>
    </xf>
    <xf numFmtId="0" fontId="3" fillId="2" borderId="0" xfId="7" applyFont="1" applyFill="1"/>
    <xf numFmtId="0" fontId="22" fillId="2" borderId="0" xfId="7" applyFont="1" applyFill="1"/>
    <xf numFmtId="0" fontId="2" fillId="2" borderId="0" xfId="7" applyFont="1" applyFill="1"/>
    <xf numFmtId="0" fontId="3" fillId="2" borderId="5" xfId="7" applyNumberFormat="1" applyFont="1" applyFill="1" applyBorder="1" applyAlignment="1" applyProtection="1">
      <alignment vertical="top" wrapText="1"/>
      <protection locked="0"/>
    </xf>
    <xf numFmtId="49" fontId="7" fillId="0" borderId="5" xfId="7" applyNumberFormat="1" applyFont="1" applyFill="1" applyBorder="1" applyProtection="1">
      <protection locked="0"/>
    </xf>
    <xf numFmtId="49" fontId="7" fillId="0" borderId="5" xfId="7" applyNumberFormat="1" applyFont="1" applyFill="1" applyBorder="1" applyAlignment="1" applyProtection="1">
      <alignment horizontal="right"/>
      <protection locked="0"/>
    </xf>
    <xf numFmtId="0" fontId="8" fillId="0" borderId="5" xfId="7" applyFont="1" applyFill="1" applyBorder="1" applyAlignment="1" applyProtection="1">
      <alignment vertical="top" wrapText="1"/>
      <protection locked="0"/>
    </xf>
    <xf numFmtId="0" fontId="7" fillId="0" borderId="0" xfId="7" applyFont="1" applyFill="1"/>
    <xf numFmtId="0" fontId="24" fillId="0" borderId="0" xfId="0" applyFont="1"/>
    <xf numFmtId="0" fontId="7" fillId="0" borderId="0" xfId="0" applyFont="1"/>
    <xf numFmtId="0" fontId="7" fillId="0" borderId="0" xfId="0" applyFont="1" applyAlignment="1">
      <alignment horizontal="right"/>
    </xf>
    <xf numFmtId="0" fontId="25" fillId="0" borderId="0" xfId="0" applyFont="1"/>
    <xf numFmtId="49" fontId="25" fillId="0" borderId="0" xfId="0" applyNumberFormat="1" applyFont="1"/>
    <xf numFmtId="0" fontId="7" fillId="0" borderId="0" xfId="0" applyFont="1" applyFill="1" applyAlignment="1">
      <alignment horizontal="center"/>
    </xf>
    <xf numFmtId="0" fontId="7" fillId="0" borderId="0" xfId="0" applyFont="1" applyBorder="1" applyAlignment="1">
      <alignment horizontal="center"/>
    </xf>
    <xf numFmtId="0" fontId="7" fillId="0" borderId="0" xfId="0" applyFont="1" applyBorder="1"/>
    <xf numFmtId="49" fontId="24" fillId="0" borderId="0" xfId="0" applyNumberFormat="1" applyFont="1"/>
    <xf numFmtId="0" fontId="7" fillId="0" borderId="0" xfId="0" applyFont="1" applyAlignment="1">
      <alignment wrapText="1"/>
    </xf>
    <xf numFmtId="0" fontId="7" fillId="0" borderId="5" xfId="0" applyFont="1" applyBorder="1" applyAlignment="1">
      <alignment vertical="top" wrapText="1"/>
    </xf>
    <xf numFmtId="0" fontId="7" fillId="0" borderId="5" xfId="0" applyFont="1" applyBorder="1" applyAlignment="1">
      <alignment horizontal="center" vertical="top" wrapText="1"/>
    </xf>
    <xf numFmtId="0" fontId="7" fillId="0" borderId="5" xfId="0" applyFont="1" applyBorder="1" applyAlignment="1">
      <alignment horizontal="center" vertical="top"/>
    </xf>
    <xf numFmtId="49" fontId="7" fillId="0" borderId="5" xfId="0" applyNumberFormat="1" applyFont="1" applyBorder="1" applyAlignment="1">
      <alignment horizontal="center" vertical="top" wrapText="1"/>
    </xf>
    <xf numFmtId="0" fontId="25" fillId="0" borderId="0" xfId="0" applyFont="1" applyBorder="1"/>
    <xf numFmtId="0" fontId="24" fillId="0" borderId="0" xfId="0" applyFont="1" applyAlignment="1">
      <alignment wrapText="1"/>
    </xf>
    <xf numFmtId="0" fontId="13" fillId="0" borderId="0" xfId="0" applyFont="1" applyAlignment="1">
      <alignment horizontal="center" vertical="center"/>
    </xf>
    <xf numFmtId="0" fontId="3" fillId="2" borderId="5" xfId="7" applyFont="1" applyFill="1" applyBorder="1" applyAlignment="1" applyProtection="1">
      <alignment textRotation="90" wrapText="1"/>
      <protection locked="0"/>
    </xf>
    <xf numFmtId="0" fontId="9" fillId="0" borderId="0" xfId="0" applyFont="1" applyFill="1" applyAlignment="1">
      <alignment horizontal="center" vertical="center"/>
    </xf>
    <xf numFmtId="0" fontId="9" fillId="0" borderId="5" xfId="0" applyFont="1" applyFill="1" applyBorder="1" applyAlignment="1">
      <alignment horizontal="center" vertical="center"/>
    </xf>
    <xf numFmtId="0" fontId="13" fillId="0" borderId="5" xfId="0" applyFont="1" applyFill="1" applyBorder="1" applyAlignment="1">
      <alignment wrapText="1" shrinkToFit="1"/>
    </xf>
    <xf numFmtId="0" fontId="17" fillId="0" borderId="0" xfId="0" applyFont="1" applyFill="1"/>
    <xf numFmtId="0" fontId="15" fillId="0" borderId="5" xfId="0" applyFont="1" applyFill="1" applyBorder="1" applyAlignment="1">
      <alignment horizontal="justify"/>
    </xf>
    <xf numFmtId="0" fontId="16" fillId="0" borderId="5" xfId="0" applyFont="1" applyFill="1" applyBorder="1" applyAlignment="1">
      <alignment horizontal="justify"/>
    </xf>
    <xf numFmtId="0" fontId="15" fillId="0" borderId="5" xfId="0" applyFont="1" applyFill="1" applyBorder="1" applyAlignment="1">
      <alignment horizontal="left" wrapText="1" shrinkToFit="1"/>
    </xf>
    <xf numFmtId="0" fontId="15" fillId="0" borderId="5" xfId="0" applyFont="1" applyFill="1" applyBorder="1" applyAlignment="1">
      <alignment horizontal="justify" wrapText="1"/>
    </xf>
    <xf numFmtId="0" fontId="2" fillId="2" borderId="5" xfId="7" applyNumberFormat="1" applyFont="1" applyFill="1" applyBorder="1" applyAlignment="1" applyProtection="1">
      <alignment vertical="top" wrapText="1"/>
      <protection locked="0"/>
    </xf>
    <xf numFmtId="0" fontId="2" fillId="0" borderId="0" xfId="0" applyFont="1" applyFill="1" applyBorder="1" applyAlignment="1">
      <alignment horizontal="center" wrapText="1"/>
    </xf>
    <xf numFmtId="0" fontId="26" fillId="0" borderId="0" xfId="0" applyFont="1"/>
    <xf numFmtId="0" fontId="26" fillId="2" borderId="0" xfId="0" applyFont="1" applyFill="1"/>
    <xf numFmtId="0" fontId="3" fillId="0" borderId="0" xfId="0" applyFont="1"/>
    <xf numFmtId="166" fontId="26" fillId="0" borderId="0" xfId="0" applyNumberFormat="1" applyFont="1"/>
    <xf numFmtId="165" fontId="26" fillId="0" borderId="0" xfId="0" applyNumberFormat="1" applyFont="1"/>
    <xf numFmtId="0" fontId="26" fillId="0" borderId="0" xfId="0" applyFont="1" applyAlignment="1">
      <alignment vertical="center"/>
    </xf>
    <xf numFmtId="0" fontId="16" fillId="0" borderId="0" xfId="0" applyFont="1" applyAlignment="1">
      <alignment horizontal="right" vertical="center"/>
    </xf>
    <xf numFmtId="0" fontId="16" fillId="0" borderId="5" xfId="0" applyFont="1" applyBorder="1" applyAlignment="1">
      <alignment horizontal="center" vertical="center" wrapText="1"/>
    </xf>
    <xf numFmtId="0" fontId="22" fillId="2" borderId="0" xfId="0" applyFont="1" applyFill="1" applyBorder="1" applyAlignment="1">
      <alignment horizontal="left"/>
    </xf>
    <xf numFmtId="0" fontId="3" fillId="0" borderId="5" xfId="0" applyFont="1" applyBorder="1" applyAlignment="1">
      <alignment wrapText="1"/>
    </xf>
    <xf numFmtId="0" fontId="27" fillId="0" borderId="0" xfId="0" applyFont="1" applyAlignment="1"/>
    <xf numFmtId="0" fontId="27" fillId="0" borderId="5" xfId="0" applyFont="1" applyBorder="1" applyAlignment="1">
      <alignment wrapText="1"/>
    </xf>
    <xf numFmtId="0" fontId="28" fillId="0" borderId="5" xfId="0" applyFont="1" applyBorder="1" applyAlignment="1"/>
    <xf numFmtId="167" fontId="28" fillId="0" borderId="5" xfId="0" applyNumberFormat="1" applyFont="1" applyBorder="1" applyAlignment="1">
      <alignment horizontal="center" vertical="center"/>
    </xf>
    <xf numFmtId="0" fontId="27" fillId="0" borderId="0" xfId="0" applyFont="1" applyAlignment="1">
      <alignment horizontal="center" vertical="center"/>
    </xf>
    <xf numFmtId="0" fontId="27" fillId="0" borderId="0" xfId="0" applyFont="1"/>
    <xf numFmtId="0" fontId="2" fillId="0" borderId="0" xfId="0" applyFont="1" applyAlignment="1"/>
    <xf numFmtId="0" fontId="16" fillId="0" borderId="0" xfId="0" applyFont="1" applyFill="1"/>
    <xf numFmtId="0" fontId="16" fillId="0" borderId="0" xfId="0" applyFont="1" applyFill="1" applyAlignment="1">
      <alignment horizontal="center"/>
    </xf>
    <xf numFmtId="0" fontId="13" fillId="0" borderId="0" xfId="0" applyFont="1" applyFill="1"/>
    <xf numFmtId="0" fontId="16" fillId="0" borderId="5" xfId="0" applyFont="1" applyFill="1" applyBorder="1" applyAlignment="1">
      <alignment horizontal="left" wrapText="1" shrinkToFit="1"/>
    </xf>
    <xf numFmtId="0" fontId="16" fillId="0" borderId="5" xfId="0" applyFont="1" applyFill="1" applyBorder="1" applyAlignment="1">
      <alignment wrapText="1" shrinkToFit="1"/>
    </xf>
    <xf numFmtId="0" fontId="16" fillId="0" borderId="5" xfId="0" applyFont="1" applyFill="1" applyBorder="1" applyAlignment="1">
      <alignment horizontal="justify" wrapText="1"/>
    </xf>
    <xf numFmtId="0" fontId="15" fillId="0" borderId="5" xfId="0" applyFont="1" applyFill="1" applyBorder="1" applyAlignment="1">
      <alignment horizontal="left"/>
    </xf>
    <xf numFmtId="0" fontId="16" fillId="0" borderId="7" xfId="0" applyFont="1" applyFill="1" applyBorder="1" applyAlignment="1">
      <alignment vertical="justify" wrapText="1"/>
    </xf>
    <xf numFmtId="0" fontId="13" fillId="0" borderId="5" xfId="0" applyFont="1" applyFill="1" applyBorder="1" applyAlignment="1"/>
    <xf numFmtId="0" fontId="16" fillId="0" borderId="7" xfId="0" applyFont="1" applyFill="1" applyBorder="1" applyAlignment="1">
      <alignment wrapText="1"/>
    </xf>
    <xf numFmtId="0" fontId="13" fillId="0" borderId="5" xfId="0" applyFont="1" applyFill="1" applyBorder="1" applyAlignment="1">
      <alignment horizontal="justify"/>
    </xf>
    <xf numFmtId="0" fontId="13" fillId="0" borderId="5" xfId="0" applyFont="1" applyFill="1" applyBorder="1" applyAlignment="1">
      <alignment horizontal="justify" wrapText="1"/>
    </xf>
    <xf numFmtId="0" fontId="16" fillId="0" borderId="6" xfId="0" applyFont="1" applyFill="1" applyBorder="1" applyAlignment="1">
      <alignment horizontal="justify"/>
    </xf>
    <xf numFmtId="0" fontId="16" fillId="0" borderId="5" xfId="0" applyFont="1" applyFill="1" applyBorder="1" applyAlignment="1">
      <alignment horizontal="left" wrapText="1"/>
    </xf>
    <xf numFmtId="0" fontId="6" fillId="0" borderId="5" xfId="0" applyFont="1" applyBorder="1" applyAlignment="1">
      <alignment vertical="top" wrapText="1"/>
    </xf>
    <xf numFmtId="0" fontId="26" fillId="0" borderId="0" xfId="0" applyFont="1" applyAlignment="1">
      <alignment horizontal="center" vertical="center"/>
    </xf>
    <xf numFmtId="0" fontId="26" fillId="3" borderId="0" xfId="0" applyFont="1" applyFill="1"/>
    <xf numFmtId="0" fontId="6" fillId="0" borderId="5" xfId="0" applyFont="1" applyBorder="1" applyAlignment="1">
      <alignment vertical="top" wrapText="1"/>
    </xf>
    <xf numFmtId="0" fontId="16" fillId="0" borderId="5" xfId="0" applyFont="1" applyFill="1" applyBorder="1" applyAlignment="1">
      <alignment horizontal="center" vertical="center" wrapText="1"/>
    </xf>
    <xf numFmtId="0" fontId="26" fillId="0" borderId="0" xfId="0" applyFont="1" applyFill="1"/>
    <xf numFmtId="0" fontId="14" fillId="0" borderId="0" xfId="0" applyFont="1" applyFill="1"/>
    <xf numFmtId="0" fontId="26" fillId="0" borderId="0" xfId="0" applyFont="1" applyFill="1" applyAlignment="1">
      <alignment horizontal="center" vertical="center"/>
    </xf>
    <xf numFmtId="168" fontId="3" fillId="0" borderId="5" xfId="7" applyNumberFormat="1" applyFont="1" applyFill="1" applyBorder="1" applyAlignment="1" applyProtection="1">
      <alignment horizontal="center" vertical="center"/>
      <protection locked="0"/>
    </xf>
    <xf numFmtId="0" fontId="7" fillId="0" borderId="5" xfId="0" applyFont="1" applyBorder="1" applyAlignment="1">
      <alignment horizontal="center" vertical="center"/>
    </xf>
    <xf numFmtId="0" fontId="24" fillId="0" borderId="0" xfId="0" applyFont="1" applyAlignment="1">
      <alignment horizontal="center" vertical="center"/>
    </xf>
    <xf numFmtId="0" fontId="25" fillId="0" borderId="0" xfId="0" applyFont="1" applyAlignment="1">
      <alignment horizontal="center" vertical="center"/>
    </xf>
    <xf numFmtId="0" fontId="16" fillId="0" borderId="8" xfId="0" applyFont="1" applyFill="1" applyBorder="1" applyAlignment="1">
      <alignment horizontal="center" wrapText="1"/>
    </xf>
    <xf numFmtId="164" fontId="3" fillId="0" borderId="5" xfId="0" applyNumberFormat="1" applyFont="1" applyFill="1" applyBorder="1" applyAlignment="1">
      <alignment horizontal="center" vertical="center" wrapText="1"/>
    </xf>
    <xf numFmtId="0" fontId="26" fillId="0" borderId="0" xfId="0" applyFont="1" applyAlignment="1">
      <alignment horizontal="right"/>
    </xf>
    <xf numFmtId="167" fontId="6" fillId="0" borderId="5" xfId="0" applyNumberFormat="1" applyFont="1" applyBorder="1" applyAlignment="1">
      <alignment vertical="top" wrapText="1"/>
    </xf>
    <xf numFmtId="168" fontId="8" fillId="0" borderId="5" xfId="7" applyNumberFormat="1" applyFont="1" applyFill="1" applyBorder="1" applyAlignment="1" applyProtection="1">
      <alignment horizontal="center" vertical="center"/>
      <protection locked="0"/>
    </xf>
    <xf numFmtId="168" fontId="2" fillId="2" borderId="5" xfId="7" applyNumberFormat="1" applyFont="1" applyFill="1" applyBorder="1" applyAlignment="1" applyProtection="1">
      <alignment horizontal="center" vertical="center"/>
      <protection locked="0"/>
    </xf>
    <xf numFmtId="168" fontId="3" fillId="0" borderId="5" xfId="0" applyNumberFormat="1" applyFont="1" applyFill="1" applyBorder="1" applyAlignment="1">
      <alignment horizontal="center" vertical="center" wrapText="1"/>
    </xf>
    <xf numFmtId="168" fontId="3" fillId="0" borderId="5" xfId="0" applyNumberFormat="1" applyFont="1" applyFill="1" applyBorder="1" applyAlignment="1">
      <alignment horizontal="center" vertical="top" wrapText="1"/>
    </xf>
    <xf numFmtId="168" fontId="2" fillId="0" borderId="5" xfId="0" applyNumberFormat="1" applyFont="1" applyFill="1" applyBorder="1" applyAlignment="1">
      <alignment horizontal="center" vertical="center" wrapText="1"/>
    </xf>
    <xf numFmtId="168" fontId="3" fillId="2" borderId="5" xfId="0" applyNumberFormat="1" applyFont="1" applyFill="1" applyBorder="1" applyAlignment="1">
      <alignment horizontal="center" vertical="center" wrapText="1"/>
    </xf>
    <xf numFmtId="168" fontId="12" fillId="0" borderId="5" xfId="0" applyNumberFormat="1" applyFont="1" applyFill="1" applyBorder="1" applyAlignment="1">
      <alignment horizontal="center" vertical="center" wrapText="1"/>
    </xf>
    <xf numFmtId="0" fontId="29" fillId="0" borderId="0" xfId="0" applyFont="1"/>
    <xf numFmtId="168" fontId="2" fillId="0" borderId="9" xfId="0" applyNumberFormat="1" applyFont="1" applyBorder="1" applyAlignment="1">
      <alignment horizontal="center"/>
    </xf>
    <xf numFmtId="0" fontId="15" fillId="0" borderId="5" xfId="0" applyFont="1" applyFill="1" applyBorder="1" applyAlignment="1">
      <alignment horizontal="left" vertical="top" wrapText="1"/>
    </xf>
    <xf numFmtId="0" fontId="27" fillId="0" borderId="0" xfId="0" applyFont="1" applyAlignment="1">
      <alignment wrapText="1"/>
    </xf>
    <xf numFmtId="0" fontId="27" fillId="0" borderId="0" xfId="0" applyFont="1" applyAlignment="1">
      <alignment horizontal="right"/>
    </xf>
    <xf numFmtId="0" fontId="2" fillId="0" borderId="0" xfId="0" applyFont="1" applyFill="1" applyBorder="1" applyAlignment="1">
      <alignment horizontal="right"/>
    </xf>
    <xf numFmtId="0" fontId="30" fillId="0" borderId="0" xfId="0" applyFont="1"/>
    <xf numFmtId="0" fontId="7" fillId="0" borderId="5" xfId="0" applyFont="1" applyBorder="1" applyAlignment="1">
      <alignment horizontal="center"/>
    </xf>
    <xf numFmtId="0" fontId="6" fillId="0" borderId="14" xfId="0" applyFont="1" applyFill="1" applyBorder="1" applyAlignment="1">
      <alignment horizontal="justify" wrapText="1"/>
    </xf>
    <xf numFmtId="0" fontId="8" fillId="0" borderId="20" xfId="0" applyFont="1" applyBorder="1" applyAlignment="1">
      <alignment horizontal="left" vertical="center" wrapText="1"/>
    </xf>
    <xf numFmtId="0" fontId="8" fillId="0" borderId="21" xfId="0" applyFont="1" applyBorder="1" applyAlignment="1">
      <alignment horizontal="left" vertical="center" wrapText="1"/>
    </xf>
    <xf numFmtId="0" fontId="2" fillId="0" borderId="5" xfId="0" applyFont="1" applyFill="1" applyBorder="1" applyAlignment="1">
      <alignment horizontal="left" vertical="center" wrapText="1"/>
    </xf>
    <xf numFmtId="165" fontId="2" fillId="0" borderId="22" xfId="0" applyNumberFormat="1" applyFont="1" applyFill="1" applyBorder="1" applyAlignment="1">
      <alignment horizontal="center" vertical="center" wrapText="1"/>
    </xf>
    <xf numFmtId="0" fontId="31" fillId="0" borderId="0" xfId="0" applyFont="1"/>
    <xf numFmtId="0" fontId="3" fillId="0" borderId="5" xfId="0" applyFont="1" applyFill="1" applyBorder="1" applyAlignment="1">
      <alignment horizontal="left" vertical="center" wrapText="1"/>
    </xf>
    <xf numFmtId="0" fontId="16" fillId="0" borderId="0" xfId="0" applyFont="1" applyAlignment="1">
      <alignment wrapText="1"/>
    </xf>
    <xf numFmtId="0" fontId="0" fillId="0" borderId="0" xfId="0" applyFill="1"/>
    <xf numFmtId="0" fontId="6" fillId="0" borderId="5" xfId="0" applyFont="1" applyFill="1" applyBorder="1" applyAlignment="1">
      <alignment horizontal="justify" wrapText="1"/>
    </xf>
    <xf numFmtId="0" fontId="0" fillId="0" borderId="0" xfId="0" applyFont="1" applyFill="1"/>
    <xf numFmtId="165" fontId="15" fillId="2" borderId="5" xfId="0" applyNumberFormat="1" applyFont="1" applyFill="1" applyBorder="1" applyAlignment="1">
      <alignment horizontal="center" vertical="center" wrapText="1"/>
    </xf>
    <xf numFmtId="0" fontId="7" fillId="0" borderId="5" xfId="0" applyFont="1" applyFill="1" applyBorder="1" applyAlignment="1">
      <alignment horizontal="justify"/>
    </xf>
    <xf numFmtId="0" fontId="6" fillId="0" borderId="5" xfId="0" applyFont="1" applyBorder="1" applyAlignment="1">
      <alignment vertical="top" wrapText="1"/>
    </xf>
    <xf numFmtId="0" fontId="9" fillId="0" borderId="0" xfId="0" applyFont="1" applyAlignment="1">
      <alignment horizontal="right"/>
    </xf>
    <xf numFmtId="1" fontId="3" fillId="0" borderId="5" xfId="0" applyNumberFormat="1" applyFont="1" applyFill="1" applyBorder="1" applyAlignment="1">
      <alignment horizontal="center" vertical="center" wrapText="1"/>
    </xf>
    <xf numFmtId="0" fontId="28" fillId="0" borderId="0" xfId="0" applyFont="1" applyAlignment="1"/>
    <xf numFmtId="164" fontId="3" fillId="0" borderId="8" xfId="0" applyNumberFormat="1" applyFont="1" applyFill="1" applyBorder="1" applyAlignment="1">
      <alignment horizontal="center" vertical="center" wrapText="1"/>
    </xf>
    <xf numFmtId="0" fontId="3" fillId="0" borderId="8" xfId="0" applyFont="1" applyFill="1" applyBorder="1" applyAlignment="1">
      <alignment horizontal="center" wrapText="1"/>
    </xf>
    <xf numFmtId="0" fontId="3" fillId="0" borderId="5" xfId="0" applyFont="1" applyFill="1" applyBorder="1" applyAlignment="1">
      <alignment horizontal="center" vertical="center" wrapText="1"/>
    </xf>
    <xf numFmtId="0" fontId="3" fillId="2" borderId="7" xfId="7" applyFont="1" applyFill="1" applyBorder="1" applyAlignment="1" applyProtection="1">
      <alignment vertical="top" wrapText="1"/>
      <protection locked="0"/>
    </xf>
    <xf numFmtId="168" fontId="3" fillId="2" borderId="5" xfId="7" applyNumberFormat="1" applyFont="1" applyFill="1" applyBorder="1" applyAlignment="1" applyProtection="1">
      <alignment horizontal="center" vertical="center"/>
      <protection locked="0"/>
    </xf>
    <xf numFmtId="168" fontId="3" fillId="0" borderId="5" xfId="0" applyNumberFormat="1" applyFont="1" applyFill="1" applyBorder="1" applyAlignment="1">
      <alignment horizontal="center" vertical="center"/>
    </xf>
    <xf numFmtId="168" fontId="12" fillId="2" borderId="5" xfId="0" applyNumberFormat="1" applyFont="1" applyFill="1" applyBorder="1" applyAlignment="1">
      <alignment horizontal="center" vertical="top" wrapText="1"/>
    </xf>
    <xf numFmtId="0" fontId="15" fillId="0" borderId="0" xfId="0" applyFont="1" applyAlignment="1">
      <alignment horizontal="center" vertical="center"/>
    </xf>
    <xf numFmtId="0" fontId="16" fillId="0" borderId="0" xfId="0" applyFont="1" applyAlignment="1">
      <alignment horizontal="center" vertical="center"/>
    </xf>
    <xf numFmtId="0" fontId="17" fillId="0" borderId="0" xfId="0" applyFont="1" applyAlignment="1">
      <alignment horizontal="center" vertical="center"/>
    </xf>
    <xf numFmtId="0" fontId="15" fillId="0" borderId="0" xfId="0" applyFont="1" applyFill="1" applyAlignment="1">
      <alignment horizontal="center" vertical="center"/>
    </xf>
    <xf numFmtId="0" fontId="16" fillId="0" borderId="8" xfId="0" applyFont="1" applyFill="1" applyBorder="1" applyAlignment="1">
      <alignment horizontal="center" vertical="center" textRotation="90" wrapText="1" readingOrder="2"/>
    </xf>
    <xf numFmtId="0" fontId="16" fillId="0" borderId="8" xfId="0" applyFont="1" applyFill="1" applyBorder="1" applyAlignment="1">
      <alignment horizontal="center" vertical="center" wrapText="1" readingOrder="2"/>
    </xf>
    <xf numFmtId="0" fontId="13" fillId="0" borderId="5" xfId="0" applyFont="1" applyFill="1" applyBorder="1" applyAlignment="1">
      <alignment horizontal="center" vertical="center" wrapText="1" shrinkToFit="1"/>
    </xf>
    <xf numFmtId="167" fontId="13" fillId="0" borderId="5" xfId="0" applyNumberFormat="1" applyFont="1" applyFill="1" applyBorder="1" applyAlignment="1">
      <alignment horizontal="center" vertical="center" wrapText="1" shrinkToFit="1"/>
    </xf>
    <xf numFmtId="0" fontId="16" fillId="0" borderId="5" xfId="0" applyFont="1" applyFill="1" applyBorder="1" applyAlignment="1">
      <alignment horizontal="center" vertical="center" wrapText="1" shrinkToFit="1"/>
    </xf>
    <xf numFmtId="49" fontId="13" fillId="0" borderId="5" xfId="0" applyNumberFormat="1" applyFont="1" applyFill="1" applyBorder="1" applyAlignment="1">
      <alignment horizontal="center" vertical="center" wrapText="1" shrinkToFit="1"/>
    </xf>
    <xf numFmtId="49" fontId="16" fillId="0" borderId="5" xfId="0" applyNumberFormat="1" applyFont="1" applyFill="1" applyBorder="1" applyAlignment="1">
      <alignment horizontal="center" vertical="center" wrapText="1" shrinkToFit="1"/>
    </xf>
    <xf numFmtId="167" fontId="15" fillId="0" borderId="5" xfId="0" applyNumberFormat="1" applyFont="1" applyFill="1" applyBorder="1" applyAlignment="1">
      <alignment horizontal="center" vertical="center" wrapText="1" shrinkToFit="1"/>
    </xf>
    <xf numFmtId="49" fontId="15" fillId="0" borderId="5" xfId="0" applyNumberFormat="1" applyFont="1" applyFill="1" applyBorder="1" applyAlignment="1">
      <alignment horizontal="center" vertical="center" wrapText="1" shrinkToFit="1"/>
    </xf>
    <xf numFmtId="169" fontId="15" fillId="0" borderId="5" xfId="0" applyNumberFormat="1" applyFont="1" applyFill="1" applyBorder="1" applyAlignment="1">
      <alignment horizontal="center" vertical="center" wrapText="1"/>
    </xf>
    <xf numFmtId="167" fontId="18" fillId="0" borderId="5" xfId="0" applyNumberFormat="1" applyFont="1" applyFill="1" applyBorder="1" applyAlignment="1">
      <alignment horizontal="center" vertical="center" wrapText="1" shrinkToFit="1"/>
    </xf>
    <xf numFmtId="49" fontId="16" fillId="0" borderId="5" xfId="0" applyNumberFormat="1" applyFont="1" applyFill="1" applyBorder="1" applyAlignment="1">
      <alignment horizontal="center" vertical="center"/>
    </xf>
    <xf numFmtId="167" fontId="15" fillId="0" borderId="5" xfId="0" applyNumberFormat="1" applyFont="1" applyFill="1" applyBorder="1" applyAlignment="1">
      <alignment horizontal="center" vertical="center"/>
    </xf>
    <xf numFmtId="0" fontId="18" fillId="0" borderId="5" xfId="0" applyFont="1" applyFill="1" applyBorder="1" applyAlignment="1">
      <alignment horizontal="justify"/>
    </xf>
    <xf numFmtId="49" fontId="18" fillId="0" borderId="5" xfId="0" applyNumberFormat="1" applyFont="1" applyFill="1" applyBorder="1" applyAlignment="1">
      <alignment horizontal="center" vertical="center"/>
    </xf>
    <xf numFmtId="167" fontId="18" fillId="0" borderId="5" xfId="0" applyNumberFormat="1" applyFont="1" applyFill="1" applyBorder="1" applyAlignment="1">
      <alignment horizontal="center" vertical="center"/>
    </xf>
    <xf numFmtId="49" fontId="15" fillId="0" borderId="5" xfId="0" applyNumberFormat="1" applyFont="1" applyFill="1" applyBorder="1" applyAlignment="1">
      <alignment horizontal="center" vertical="center"/>
    </xf>
    <xf numFmtId="168" fontId="15" fillId="0" borderId="5" xfId="0" applyNumberFormat="1" applyFont="1" applyFill="1" applyBorder="1" applyAlignment="1">
      <alignment horizontal="center" vertical="center" wrapText="1"/>
    </xf>
    <xf numFmtId="49" fontId="13" fillId="0" borderId="5" xfId="0" applyNumberFormat="1" applyFont="1" applyFill="1" applyBorder="1" applyAlignment="1">
      <alignment horizontal="center" vertical="center"/>
    </xf>
    <xf numFmtId="0" fontId="13" fillId="0" borderId="5" xfId="0" applyFont="1" applyFill="1" applyBorder="1" applyAlignment="1">
      <alignment horizontal="center" vertical="center"/>
    </xf>
    <xf numFmtId="0" fontId="16" fillId="0" borderId="5" xfId="0" applyFont="1" applyFill="1" applyBorder="1" applyAlignment="1">
      <alignment horizontal="center" vertical="center"/>
    </xf>
    <xf numFmtId="0" fontId="15" fillId="0" borderId="5" xfId="0" applyFont="1" applyFill="1" applyBorder="1" applyAlignment="1">
      <alignment horizontal="center" vertical="center"/>
    </xf>
    <xf numFmtId="49" fontId="16" fillId="0" borderId="7" xfId="0" applyNumberFormat="1" applyFont="1" applyFill="1" applyBorder="1" applyAlignment="1">
      <alignment horizontal="center" vertical="center"/>
    </xf>
    <xf numFmtId="49" fontId="16" fillId="0" borderId="6" xfId="0" applyNumberFormat="1" applyFont="1" applyFill="1" applyBorder="1" applyAlignment="1">
      <alignment horizontal="center" vertical="center"/>
    </xf>
    <xf numFmtId="49" fontId="16" fillId="0" borderId="8" xfId="0" applyNumberFormat="1" applyFont="1" applyFill="1" applyBorder="1" applyAlignment="1">
      <alignment horizontal="center" vertical="center"/>
    </xf>
    <xf numFmtId="167" fontId="15" fillId="0" borderId="10" xfId="0" applyNumberFormat="1" applyFont="1" applyFill="1" applyBorder="1" applyAlignment="1">
      <alignment horizontal="center" vertical="center"/>
    </xf>
    <xf numFmtId="0" fontId="15" fillId="0" borderId="5" xfId="0" applyFont="1" applyFill="1" applyBorder="1" applyAlignment="1">
      <alignment horizontal="center" vertical="center" wrapText="1" shrinkToFit="1"/>
    </xf>
    <xf numFmtId="49" fontId="13" fillId="0" borderId="5" xfId="0" applyNumberFormat="1" applyFont="1" applyFill="1" applyBorder="1" applyAlignment="1">
      <alignment horizontal="center" vertical="center" wrapText="1"/>
    </xf>
    <xf numFmtId="49" fontId="16" fillId="0" borderId="5" xfId="0" applyNumberFormat="1" applyFont="1" applyFill="1" applyBorder="1" applyAlignment="1">
      <alignment horizontal="center" vertical="center" wrapText="1"/>
    </xf>
    <xf numFmtId="167" fontId="13" fillId="0" borderId="5" xfId="0" applyNumberFormat="1" applyFont="1" applyFill="1" applyBorder="1" applyAlignment="1">
      <alignment horizontal="center" vertical="center"/>
    </xf>
    <xf numFmtId="0" fontId="16" fillId="0" borderId="0" xfId="0" applyFont="1" applyFill="1" applyAlignment="1">
      <alignment horizontal="center" vertical="center"/>
    </xf>
    <xf numFmtId="164" fontId="16" fillId="0" borderId="0" xfId="0" applyNumberFormat="1" applyFont="1" applyFill="1" applyAlignment="1">
      <alignment horizontal="center" vertical="center"/>
    </xf>
    <xf numFmtId="0" fontId="3" fillId="0" borderId="0" xfId="0" applyFont="1" applyFill="1" applyAlignment="1">
      <alignment horizontal="center" vertical="center"/>
    </xf>
    <xf numFmtId="0" fontId="7" fillId="0" borderId="24" xfId="0" applyFont="1" applyBorder="1" applyAlignment="1">
      <alignment horizontal="center" wrapText="1"/>
    </xf>
    <xf numFmtId="0" fontId="7" fillId="0" borderId="25" xfId="0" applyFont="1" applyBorder="1" applyAlignment="1">
      <alignment horizontal="center" wrapText="1"/>
    </xf>
    <xf numFmtId="0" fontId="32" fillId="0" borderId="5" xfId="0" applyFont="1" applyBorder="1" applyAlignment="1">
      <alignment horizontal="center"/>
    </xf>
    <xf numFmtId="0" fontId="32" fillId="0" borderId="5" xfId="0" applyFont="1" applyBorder="1" applyAlignment="1">
      <alignment horizontal="center" wrapText="1"/>
    </xf>
    <xf numFmtId="0" fontId="8" fillId="0" borderId="26" xfId="0" applyFont="1" applyFill="1" applyBorder="1" applyAlignment="1">
      <alignment horizontal="justify" wrapText="1"/>
    </xf>
    <xf numFmtId="167" fontId="8" fillId="0" borderId="18" xfId="0" applyNumberFormat="1" applyFont="1" applyBorder="1" applyAlignment="1">
      <alignment horizontal="center" vertical="center"/>
    </xf>
    <xf numFmtId="167" fontId="8" fillId="0" borderId="10" xfId="0" applyNumberFormat="1" applyFont="1" applyBorder="1" applyAlignment="1">
      <alignment horizontal="center" vertical="center"/>
    </xf>
    <xf numFmtId="167" fontId="7" fillId="0" borderId="18" xfId="0" applyNumberFormat="1" applyFont="1" applyBorder="1" applyAlignment="1">
      <alignment horizontal="center" vertical="center"/>
    </xf>
    <xf numFmtId="167" fontId="7" fillId="0" borderId="10" xfId="0" applyNumberFormat="1" applyFont="1" applyBorder="1" applyAlignment="1">
      <alignment horizontal="center" vertical="center"/>
    </xf>
    <xf numFmtId="167" fontId="7" fillId="0" borderId="19" xfId="0" applyNumberFormat="1" applyFont="1" applyBorder="1" applyAlignment="1">
      <alignment horizontal="center" vertical="center"/>
    </xf>
    <xf numFmtId="167" fontId="8" fillId="0" borderId="17" xfId="0" applyNumberFormat="1" applyFont="1" applyBorder="1" applyAlignment="1">
      <alignment horizontal="center" vertical="center" wrapText="1"/>
    </xf>
    <xf numFmtId="168" fontId="9" fillId="2" borderId="5" xfId="7" applyNumberFormat="1" applyFont="1" applyFill="1" applyBorder="1" applyAlignment="1" applyProtection="1">
      <alignment horizontal="center" vertical="center"/>
      <protection locked="0"/>
    </xf>
    <xf numFmtId="168" fontId="10" fillId="2" borderId="5" xfId="7" applyNumberFormat="1" applyFont="1" applyFill="1" applyBorder="1" applyAlignment="1" applyProtection="1">
      <alignment horizontal="center" vertical="center"/>
      <protection locked="0"/>
    </xf>
    <xf numFmtId="168" fontId="3" fillId="2" borderId="5" xfId="7" applyNumberFormat="1" applyFont="1" applyFill="1" applyBorder="1" applyAlignment="1" applyProtection="1">
      <alignment horizontal="center" vertical="center" wrapText="1"/>
      <protection locked="0"/>
    </xf>
    <xf numFmtId="168" fontId="19" fillId="2" borderId="5" xfId="7" applyNumberFormat="1" applyFont="1" applyFill="1" applyBorder="1" applyAlignment="1" applyProtection="1">
      <alignment horizontal="center" vertical="center"/>
      <protection locked="0"/>
    </xf>
    <xf numFmtId="168" fontId="15" fillId="0" borderId="5" xfId="0" applyNumberFormat="1" applyFont="1" applyFill="1" applyBorder="1" applyAlignment="1">
      <alignment horizontal="center" vertical="center"/>
    </xf>
    <xf numFmtId="0" fontId="16" fillId="2" borderId="5" xfId="0" applyFont="1" applyFill="1" applyBorder="1" applyAlignment="1">
      <alignment horizontal="justify" vertical="center"/>
    </xf>
    <xf numFmtId="0" fontId="15" fillId="0" borderId="5" xfId="0" applyFont="1" applyFill="1" applyBorder="1" applyAlignment="1">
      <alignment horizontal="left" vertical="center" wrapText="1" shrinkToFit="1"/>
    </xf>
    <xf numFmtId="0" fontId="17" fillId="0" borderId="0" xfId="0" applyFont="1" applyFill="1" applyAlignment="1">
      <alignment vertical="center"/>
    </xf>
    <xf numFmtId="0" fontId="16" fillId="2" borderId="6" xfId="0" applyFont="1" applyFill="1" applyBorder="1" applyAlignment="1">
      <alignment horizontal="justify" vertical="center"/>
    </xf>
    <xf numFmtId="0" fontId="15" fillId="0" borderId="5" xfId="0" applyFont="1" applyFill="1" applyBorder="1" applyAlignment="1">
      <alignment horizontal="justify" vertical="center"/>
    </xf>
    <xf numFmtId="0" fontId="16" fillId="0" borderId="5" xfId="0" applyFont="1" applyFill="1" applyBorder="1" applyAlignment="1">
      <alignment horizontal="justify" vertical="center"/>
    </xf>
    <xf numFmtId="0" fontId="8" fillId="0" borderId="5" xfId="0" applyFont="1" applyFill="1" applyBorder="1" applyAlignment="1">
      <alignment horizontal="justify" wrapText="1"/>
    </xf>
    <xf numFmtId="0" fontId="33" fillId="0" borderId="0" xfId="0" applyFont="1" applyFill="1"/>
    <xf numFmtId="0" fontId="18" fillId="0" borderId="5" xfId="0" applyFont="1" applyFill="1" applyBorder="1" applyAlignment="1">
      <alignment horizontal="left" vertical="center" wrapText="1"/>
    </xf>
    <xf numFmtId="0" fontId="13" fillId="0" borderId="5" xfId="0" applyFont="1" applyFill="1" applyBorder="1" applyAlignment="1">
      <alignment horizontal="justify" vertical="center"/>
    </xf>
    <xf numFmtId="168" fontId="3" fillId="2" borderId="7" xfId="7" applyNumberFormat="1" applyFont="1" applyFill="1" applyBorder="1" applyAlignment="1" applyProtection="1">
      <alignment horizontal="center"/>
      <protection locked="0"/>
    </xf>
    <xf numFmtId="168" fontId="3" fillId="2" borderId="5" xfId="7" applyNumberFormat="1" applyFont="1" applyFill="1" applyBorder="1" applyAlignment="1" applyProtection="1">
      <alignment horizontal="center"/>
      <protection locked="0"/>
    </xf>
    <xf numFmtId="167" fontId="3" fillId="0" borderId="5" xfId="0" applyNumberFormat="1" applyFont="1" applyBorder="1" applyAlignment="1">
      <alignment horizontal="center" wrapText="1"/>
    </xf>
    <xf numFmtId="167" fontId="27" fillId="0" borderId="5" xfId="0" applyNumberFormat="1" applyFont="1" applyBorder="1" applyAlignment="1">
      <alignment horizontal="center"/>
    </xf>
    <xf numFmtId="167" fontId="3" fillId="0" borderId="5" xfId="0" applyNumberFormat="1" applyFont="1" applyFill="1" applyBorder="1" applyAlignment="1">
      <alignment horizontal="center" vertical="center" wrapText="1"/>
    </xf>
    <xf numFmtId="0" fontId="15" fillId="4" borderId="5" xfId="1" applyFont="1" applyFill="1" applyBorder="1" applyAlignment="1">
      <alignment horizontal="left" vertical="center" wrapText="1"/>
    </xf>
    <xf numFmtId="49" fontId="3" fillId="4" borderId="5" xfId="1" applyNumberFormat="1" applyFont="1" applyFill="1" applyBorder="1" applyAlignment="1">
      <alignment horizontal="center" vertical="center" wrapText="1"/>
    </xf>
    <xf numFmtId="2" fontId="15" fillId="4" borderId="5" xfId="0" applyNumberFormat="1" applyFont="1" applyFill="1" applyBorder="1" applyAlignment="1">
      <alignment vertical="top" wrapText="1"/>
    </xf>
    <xf numFmtId="0" fontId="8" fillId="0" borderId="7" xfId="0" applyFont="1" applyBorder="1" applyAlignment="1">
      <alignment horizontal="center"/>
    </xf>
    <xf numFmtId="0" fontId="3" fillId="0" borderId="1" xfId="6" applyFont="1" applyFill="1" applyBorder="1" applyAlignment="1">
      <alignment horizontal="center" vertical="top" wrapText="1" shrinkToFit="1"/>
    </xf>
    <xf numFmtId="49" fontId="3" fillId="0" borderId="2" xfId="6" applyNumberFormat="1" applyFont="1" applyFill="1" applyBorder="1" applyAlignment="1">
      <alignment horizontal="center" vertical="top" wrapText="1" shrinkToFit="1"/>
    </xf>
    <xf numFmtId="0" fontId="3" fillId="0" borderId="5" xfId="0" applyFont="1" applyFill="1" applyBorder="1" applyAlignment="1">
      <alignment horizontal="center" vertical="top" wrapText="1"/>
    </xf>
    <xf numFmtId="0" fontId="3" fillId="0" borderId="3" xfId="6" applyFont="1" applyFill="1" applyBorder="1" applyAlignment="1">
      <alignment horizontal="center" vertical="top" wrapText="1" shrinkToFit="1"/>
    </xf>
    <xf numFmtId="49" fontId="3" fillId="0" borderId="3" xfId="6" applyNumberFormat="1" applyFont="1" applyFill="1" applyBorder="1" applyAlignment="1">
      <alignment horizontal="center" vertical="top" wrapText="1" shrinkToFit="1"/>
    </xf>
    <xf numFmtId="0" fontId="3" fillId="0" borderId="6" xfId="6" applyFont="1" applyFill="1" applyBorder="1" applyAlignment="1">
      <alignment horizontal="center" vertical="top" wrapText="1" shrinkToFit="1"/>
    </xf>
    <xf numFmtId="0" fontId="3" fillId="0" borderId="5" xfId="1" applyFont="1" applyFill="1" applyBorder="1" applyAlignment="1">
      <alignment horizontal="center" vertical="top"/>
    </xf>
    <xf numFmtId="0" fontId="9" fillId="0" borderId="5" xfId="0" applyFont="1" applyFill="1" applyBorder="1" applyAlignment="1">
      <alignment horizontal="left" vertical="top" wrapText="1"/>
    </xf>
    <xf numFmtId="0" fontId="9" fillId="0" borderId="0" xfId="0" applyFont="1" applyFill="1" applyAlignment="1">
      <alignment horizontal="center" vertical="top"/>
    </xf>
    <xf numFmtId="0" fontId="10" fillId="0" borderId="0" xfId="0" applyFont="1" applyFill="1" applyAlignment="1">
      <alignment horizontal="center" vertical="top"/>
    </xf>
    <xf numFmtId="0" fontId="3" fillId="0" borderId="2" xfId="6" applyFont="1" applyFill="1" applyBorder="1" applyAlignment="1">
      <alignment horizontal="left" vertical="top" wrapText="1" shrinkToFit="1"/>
    </xf>
    <xf numFmtId="0" fontId="2" fillId="0" borderId="16" xfId="6" applyFont="1" applyFill="1" applyBorder="1" applyAlignment="1">
      <alignment horizontal="left" vertical="top" wrapText="1" shrinkToFit="1"/>
    </xf>
    <xf numFmtId="0" fontId="10" fillId="0" borderId="5" xfId="0" applyFont="1" applyFill="1" applyBorder="1" applyAlignment="1">
      <alignment horizontal="left" vertical="top" wrapText="1"/>
    </xf>
    <xf numFmtId="0" fontId="13" fillId="0" borderId="5" xfId="0" applyFont="1" applyFill="1" applyBorder="1" applyAlignment="1">
      <alignment horizontal="left" vertical="top" wrapText="1" shrinkToFit="1"/>
    </xf>
    <xf numFmtId="0" fontId="10" fillId="0" borderId="5" xfId="0" applyFont="1" applyFill="1" applyBorder="1" applyAlignment="1">
      <alignment horizontal="left" vertical="top" wrapText="1" shrinkToFit="1"/>
    </xf>
    <xf numFmtId="0" fontId="9" fillId="0" borderId="5" xfId="0" applyFont="1" applyFill="1" applyBorder="1" applyAlignment="1">
      <alignment horizontal="left" vertical="top" wrapText="1" shrinkToFit="1"/>
    </xf>
    <xf numFmtId="0" fontId="10" fillId="0" borderId="7" xfId="0" applyFont="1" applyFill="1" applyBorder="1" applyAlignment="1">
      <alignment horizontal="left" vertical="top" wrapText="1"/>
    </xf>
    <xf numFmtId="0" fontId="9" fillId="0" borderId="7" xfId="0" applyFont="1" applyFill="1" applyBorder="1" applyAlignment="1">
      <alignment horizontal="left" vertical="top" wrapText="1"/>
    </xf>
    <xf numFmtId="0" fontId="9" fillId="0" borderId="6" xfId="0" applyFont="1" applyFill="1" applyBorder="1" applyAlignment="1">
      <alignment horizontal="left" vertical="top" wrapText="1"/>
    </xf>
    <xf numFmtId="0" fontId="9" fillId="0" borderId="0" xfId="0" applyFont="1" applyFill="1" applyAlignment="1">
      <alignment horizontal="left" wrapText="1"/>
    </xf>
    <xf numFmtId="0" fontId="9" fillId="0" borderId="5" xfId="0" applyNumberFormat="1" applyFont="1" applyFill="1" applyBorder="1" applyAlignment="1">
      <alignment horizontal="left" vertical="top" wrapText="1"/>
    </xf>
    <xf numFmtId="49" fontId="16" fillId="2" borderId="5" xfId="0" applyNumberFormat="1" applyFont="1" applyFill="1" applyBorder="1" applyAlignment="1">
      <alignment horizontal="center" vertical="center"/>
    </xf>
    <xf numFmtId="49" fontId="3" fillId="0" borderId="6" xfId="6" applyNumberFormat="1" applyFont="1" applyFill="1" applyBorder="1" applyAlignment="1">
      <alignment horizontal="center" vertical="center" wrapText="1" shrinkToFit="1"/>
    </xf>
    <xf numFmtId="167" fontId="2" fillId="0" borderId="6" xfId="6" applyNumberFormat="1" applyFont="1" applyFill="1" applyBorder="1" applyAlignment="1">
      <alignment horizontal="center" vertical="center" wrapText="1" shrinkToFit="1"/>
    </xf>
    <xf numFmtId="0" fontId="10" fillId="0" borderId="5" xfId="0" applyFont="1" applyFill="1" applyBorder="1" applyAlignment="1">
      <alignment horizontal="center" vertical="center" wrapText="1" shrinkToFit="1"/>
    </xf>
    <xf numFmtId="49" fontId="10" fillId="0" borderId="5" xfId="0" applyNumberFormat="1" applyFont="1" applyFill="1" applyBorder="1" applyAlignment="1">
      <alignment horizontal="center" vertical="center"/>
    </xf>
    <xf numFmtId="167" fontId="2" fillId="0" borderId="5" xfId="0" applyNumberFormat="1" applyFont="1" applyFill="1" applyBorder="1" applyAlignment="1">
      <alignment horizontal="center" vertical="center"/>
    </xf>
    <xf numFmtId="0" fontId="9" fillId="0" borderId="5" xfId="0" applyFont="1" applyFill="1" applyBorder="1" applyAlignment="1">
      <alignment horizontal="center" vertical="center" wrapText="1" shrinkToFit="1"/>
    </xf>
    <xf numFmtId="49" fontId="9" fillId="0" borderId="5" xfId="0" applyNumberFormat="1" applyFont="1" applyFill="1" applyBorder="1" applyAlignment="1">
      <alignment horizontal="center" vertical="center"/>
    </xf>
    <xf numFmtId="167" fontId="3" fillId="0" borderId="5" xfId="0" applyNumberFormat="1" applyFont="1" applyFill="1" applyBorder="1" applyAlignment="1">
      <alignment horizontal="center" vertical="center"/>
    </xf>
    <xf numFmtId="49" fontId="3" fillId="0" borderId="5" xfId="0" applyNumberFormat="1" applyFont="1" applyFill="1" applyBorder="1" applyAlignment="1">
      <alignment horizontal="center" vertical="center"/>
    </xf>
    <xf numFmtId="49" fontId="2" fillId="0" borderId="5" xfId="0" applyNumberFormat="1" applyFont="1" applyFill="1" applyBorder="1" applyAlignment="1">
      <alignment horizontal="center" vertical="center"/>
    </xf>
    <xf numFmtId="49" fontId="10" fillId="0" borderId="5" xfId="0" applyNumberFormat="1" applyFont="1" applyFill="1" applyBorder="1" applyAlignment="1">
      <alignment horizontal="center" vertical="center" wrapText="1" shrinkToFit="1"/>
    </xf>
    <xf numFmtId="49" fontId="9" fillId="0" borderId="5" xfId="0" applyNumberFormat="1" applyFont="1" applyFill="1" applyBorder="1" applyAlignment="1">
      <alignment horizontal="center" vertical="center" wrapText="1" shrinkToFit="1"/>
    </xf>
    <xf numFmtId="167" fontId="2" fillId="0" borderId="5" xfId="0" applyNumberFormat="1" applyFont="1" applyFill="1" applyBorder="1" applyAlignment="1">
      <alignment horizontal="center" vertical="center" wrapText="1" shrinkToFit="1"/>
    </xf>
    <xf numFmtId="167" fontId="9" fillId="0" borderId="5" xfId="0" applyNumberFormat="1" applyFont="1" applyFill="1" applyBorder="1" applyAlignment="1">
      <alignment horizontal="center" vertical="center" wrapText="1" shrinkToFit="1"/>
    </xf>
    <xf numFmtId="49" fontId="3" fillId="0" borderId="5" xfId="0" applyNumberFormat="1" applyFont="1" applyFill="1" applyBorder="1" applyAlignment="1">
      <alignment horizontal="center" vertical="center" wrapText="1" shrinkToFit="1"/>
    </xf>
    <xf numFmtId="167" fontId="3" fillId="0" borderId="5" xfId="0" applyNumberFormat="1" applyFont="1" applyFill="1" applyBorder="1" applyAlignment="1">
      <alignment horizontal="center" vertical="center" wrapText="1" shrinkToFit="1"/>
    </xf>
    <xf numFmtId="169" fontId="3" fillId="0" borderId="5" xfId="0" applyNumberFormat="1" applyFont="1" applyFill="1" applyBorder="1" applyAlignment="1">
      <alignment horizontal="center" vertical="center" wrapText="1"/>
    </xf>
    <xf numFmtId="167" fontId="3" fillId="2" borderId="5" xfId="0" applyNumberFormat="1" applyFont="1" applyFill="1" applyBorder="1" applyAlignment="1">
      <alignment horizontal="center" vertical="center"/>
    </xf>
    <xf numFmtId="0" fontId="10" fillId="0" borderId="5" xfId="0" applyFont="1" applyFill="1" applyBorder="1" applyAlignment="1">
      <alignment horizontal="center" vertical="center"/>
    </xf>
    <xf numFmtId="0" fontId="3" fillId="0" borderId="5" xfId="0" applyFont="1" applyFill="1" applyBorder="1" applyAlignment="1">
      <alignment horizontal="center" vertical="center"/>
    </xf>
    <xf numFmtId="49" fontId="10" fillId="0" borderId="7" xfId="0" applyNumberFormat="1" applyFont="1" applyFill="1" applyBorder="1" applyAlignment="1">
      <alignment horizontal="center" vertical="center"/>
    </xf>
    <xf numFmtId="49" fontId="9" fillId="0" borderId="7" xfId="0" applyNumberFormat="1" applyFont="1" applyFill="1" applyBorder="1" applyAlignment="1">
      <alignment horizontal="center" vertical="center"/>
    </xf>
    <xf numFmtId="49" fontId="9" fillId="0" borderId="6" xfId="0" applyNumberFormat="1" applyFont="1" applyFill="1" applyBorder="1" applyAlignment="1">
      <alignment horizontal="center" vertical="center"/>
    </xf>
    <xf numFmtId="49" fontId="9" fillId="0" borderId="8" xfId="0" applyNumberFormat="1" applyFont="1" applyFill="1" applyBorder="1" applyAlignment="1">
      <alignment horizontal="center" vertical="center"/>
    </xf>
    <xf numFmtId="49" fontId="9" fillId="0" borderId="5" xfId="0" applyNumberFormat="1" applyFont="1" applyFill="1" applyBorder="1" applyAlignment="1">
      <alignment horizontal="center" vertical="center" wrapText="1"/>
    </xf>
    <xf numFmtId="49" fontId="10" fillId="0" borderId="5" xfId="0" applyNumberFormat="1" applyFont="1" applyFill="1" applyBorder="1" applyAlignment="1">
      <alignment horizontal="center" vertical="center" wrapText="1"/>
    </xf>
    <xf numFmtId="0" fontId="9" fillId="0" borderId="5" xfId="0" applyFont="1" applyFill="1" applyBorder="1" applyAlignment="1">
      <alignment horizontal="center" vertical="center" wrapText="1"/>
    </xf>
    <xf numFmtId="165" fontId="3" fillId="2" borderId="5" xfId="0" applyNumberFormat="1" applyFont="1" applyFill="1" applyBorder="1" applyAlignment="1">
      <alignment horizontal="center" vertical="center" wrapText="1"/>
    </xf>
    <xf numFmtId="165" fontId="3" fillId="0" borderId="5" xfId="0" applyNumberFormat="1" applyFont="1" applyFill="1" applyBorder="1" applyAlignment="1">
      <alignment horizontal="center" vertical="center"/>
    </xf>
    <xf numFmtId="0" fontId="27" fillId="0" borderId="0" xfId="0" applyFont="1" applyAlignment="1">
      <alignment horizontal="right"/>
    </xf>
    <xf numFmtId="0" fontId="19" fillId="2" borderId="0" xfId="7" applyFont="1" applyFill="1" applyAlignment="1" applyProtection="1">
      <protection locked="0"/>
    </xf>
    <xf numFmtId="0" fontId="1" fillId="2" borderId="0" xfId="7" applyFont="1" applyFill="1" applyAlignment="1" applyProtection="1">
      <protection locked="0"/>
    </xf>
    <xf numFmtId="0" fontId="6" fillId="0" borderId="0" xfId="0" applyFont="1" applyAlignment="1">
      <alignment horizontal="center"/>
    </xf>
    <xf numFmtId="0" fontId="6" fillId="0" borderId="5" xfId="0" applyFont="1" applyBorder="1" applyAlignment="1">
      <alignment vertical="top" wrapText="1"/>
    </xf>
    <xf numFmtId="0" fontId="6" fillId="0" borderId="5" xfId="0" applyFont="1" applyBorder="1" applyAlignment="1">
      <alignment horizontal="center" vertical="top" wrapText="1"/>
    </xf>
    <xf numFmtId="0" fontId="7" fillId="0" borderId="1" xfId="0" applyFont="1" applyBorder="1" applyAlignment="1">
      <alignment horizontal="center" wrapText="1"/>
    </xf>
    <xf numFmtId="0" fontId="27" fillId="0" borderId="0" xfId="0" applyFont="1" applyAlignment="1">
      <alignment horizontal="center"/>
    </xf>
    <xf numFmtId="0" fontId="27" fillId="0" borderId="5" xfId="0" applyFont="1" applyBorder="1" applyAlignment="1">
      <alignment horizontal="center"/>
    </xf>
    <xf numFmtId="0" fontId="3" fillId="0" borderId="4" xfId="6" applyFont="1" applyFill="1" applyBorder="1" applyAlignment="1">
      <alignment horizontal="center" vertical="top" wrapText="1" shrinkToFit="1"/>
    </xf>
    <xf numFmtId="0" fontId="6" fillId="0" borderId="13" xfId="0" applyFont="1" applyBorder="1" applyAlignment="1">
      <alignment horizontal="center" vertical="top" wrapText="1"/>
    </xf>
    <xf numFmtId="0" fontId="6" fillId="0" borderId="14" xfId="0" applyFont="1" applyBorder="1" applyAlignment="1">
      <alignment horizontal="center" vertical="top" wrapText="1"/>
    </xf>
    <xf numFmtId="0" fontId="6" fillId="0" borderId="0" xfId="0" applyFont="1" applyAlignment="1">
      <alignment horizontal="center" vertical="top" wrapText="1"/>
    </xf>
    <xf numFmtId="0" fontId="9" fillId="0" borderId="0" xfId="0" applyFont="1" applyAlignment="1">
      <alignment horizontal="right"/>
    </xf>
    <xf numFmtId="0" fontId="6" fillId="0" borderId="0" xfId="0" applyFont="1" applyAlignment="1">
      <alignment horizontal="right" vertical="top" wrapText="1"/>
    </xf>
    <xf numFmtId="0" fontId="27" fillId="0" borderId="0" xfId="0" applyFont="1" applyAlignment="1">
      <alignment horizontal="right" wrapText="1"/>
    </xf>
    <xf numFmtId="0" fontId="27" fillId="0" borderId="0" xfId="0" applyFont="1" applyAlignment="1">
      <alignment horizontal="right"/>
    </xf>
    <xf numFmtId="0" fontId="6" fillId="0" borderId="0" xfId="0" applyFont="1" applyAlignment="1">
      <alignment horizontal="center"/>
    </xf>
    <xf numFmtId="0" fontId="6" fillId="0" borderId="8" xfId="0" applyFont="1" applyBorder="1" applyAlignment="1">
      <alignment horizontal="center" vertical="center" textRotation="90" wrapText="1"/>
    </xf>
    <xf numFmtId="0" fontId="6" fillId="0" borderId="7" xfId="0" applyFont="1" applyBorder="1" applyAlignment="1">
      <alignment horizontal="center" vertical="center" textRotation="90" wrapText="1"/>
    </xf>
    <xf numFmtId="0" fontId="6" fillId="0" borderId="5" xfId="0" applyFont="1" applyBorder="1" applyAlignment="1">
      <alignment vertical="top" wrapText="1"/>
    </xf>
    <xf numFmtId="0" fontId="6" fillId="0" borderId="5" xfId="0" applyFont="1" applyBorder="1" applyAlignment="1">
      <alignment horizontal="center" vertical="top" wrapText="1"/>
    </xf>
    <xf numFmtId="0" fontId="26" fillId="2" borderId="13" xfId="0" applyFont="1" applyFill="1" applyBorder="1" applyAlignment="1">
      <alignment horizontal="left" vertical="top" wrapText="1" shrinkToFit="1"/>
    </xf>
    <xf numFmtId="0" fontId="26" fillId="2" borderId="14" xfId="0" applyFont="1" applyFill="1" applyBorder="1" applyAlignment="1">
      <alignment horizontal="left" vertical="top" wrapText="1" shrinkToFit="1"/>
    </xf>
    <xf numFmtId="0" fontId="16" fillId="0" borderId="13" xfId="0" applyFont="1" applyBorder="1" applyAlignment="1">
      <alignment horizontal="justify" vertical="top" wrapText="1"/>
    </xf>
    <xf numFmtId="0" fontId="16" fillId="0" borderId="14" xfId="0" applyFont="1" applyBorder="1" applyAlignment="1">
      <alignment horizontal="justify" vertical="top" wrapText="1"/>
    </xf>
    <xf numFmtId="0" fontId="16" fillId="0" borderId="13" xfId="0" applyFont="1" applyBorder="1" applyAlignment="1">
      <alignment horizontal="left" vertical="top" wrapText="1"/>
    </xf>
    <xf numFmtId="0" fontId="16" fillId="0" borderId="14" xfId="0" applyFont="1" applyBorder="1" applyAlignment="1">
      <alignment horizontal="left" vertical="top" wrapText="1"/>
    </xf>
    <xf numFmtId="0" fontId="16" fillId="0" borderId="13" xfId="0" applyFont="1" applyBorder="1" applyAlignment="1">
      <alignment horizontal="center" vertical="top" wrapText="1"/>
    </xf>
    <xf numFmtId="0" fontId="16" fillId="0" borderId="14" xfId="0" applyFont="1" applyBorder="1" applyAlignment="1">
      <alignment horizontal="center" vertical="top" wrapText="1"/>
    </xf>
    <xf numFmtId="0" fontId="13" fillId="0" borderId="0" xfId="0" applyFont="1" applyAlignment="1">
      <alignment horizontal="center" wrapText="1"/>
    </xf>
    <xf numFmtId="0" fontId="16" fillId="0" borderId="13" xfId="0" applyFont="1" applyBorder="1" applyAlignment="1">
      <alignment horizontal="center" wrapText="1"/>
    </xf>
    <xf numFmtId="0" fontId="16" fillId="0" borderId="14" xfId="0" applyFont="1" applyBorder="1" applyAlignment="1">
      <alignment horizontal="center" wrapText="1"/>
    </xf>
    <xf numFmtId="0" fontId="13" fillId="0" borderId="5" xfId="0" applyFont="1" applyBorder="1" applyAlignment="1">
      <alignment horizontal="center" vertical="top" wrapText="1"/>
    </xf>
    <xf numFmtId="0" fontId="16" fillId="0" borderId="13" xfId="0" applyFont="1" applyFill="1" applyBorder="1" applyAlignment="1">
      <alignment horizontal="justify" vertical="top" wrapText="1"/>
    </xf>
    <xf numFmtId="0" fontId="16" fillId="0" borderId="14" xfId="0" applyFont="1" applyFill="1" applyBorder="1" applyAlignment="1">
      <alignment horizontal="justify" vertical="top" wrapText="1"/>
    </xf>
    <xf numFmtId="0" fontId="16" fillId="0" borderId="13" xfId="0" applyFont="1" applyFill="1" applyBorder="1" applyAlignment="1">
      <alignment horizontal="left" vertical="top" wrapText="1"/>
    </xf>
    <xf numFmtId="0" fontId="16" fillId="0" borderId="14" xfId="0" applyFont="1" applyFill="1" applyBorder="1" applyAlignment="1">
      <alignment horizontal="left" vertical="top" wrapText="1"/>
    </xf>
    <xf numFmtId="0" fontId="16" fillId="0" borderId="13" xfId="0" applyFont="1" applyFill="1" applyBorder="1" applyAlignment="1">
      <alignment horizontal="justify" vertical="top"/>
    </xf>
    <xf numFmtId="0" fontId="16" fillId="0" borderId="14" xfId="0" applyFont="1" applyFill="1" applyBorder="1" applyAlignment="1">
      <alignment horizontal="justify" vertical="top"/>
    </xf>
    <xf numFmtId="0" fontId="13" fillId="0" borderId="5" xfId="0" applyFont="1" applyBorder="1" applyAlignment="1">
      <alignment horizontal="center" wrapText="1"/>
    </xf>
    <xf numFmtId="0" fontId="8" fillId="0" borderId="0" xfId="0" applyFont="1" applyAlignment="1">
      <alignment horizontal="center"/>
    </xf>
    <xf numFmtId="0" fontId="8" fillId="0" borderId="0" xfId="0" applyFont="1" applyAlignment="1">
      <alignment horizontal="center" wrapText="1"/>
    </xf>
    <xf numFmtId="0" fontId="8" fillId="0" borderId="13" xfId="0" applyFont="1" applyBorder="1" applyAlignment="1">
      <alignment horizontal="center" vertical="center"/>
    </xf>
    <xf numFmtId="0" fontId="8" fillId="0" borderId="15" xfId="0" applyFont="1" applyBorder="1" applyAlignment="1">
      <alignment horizontal="center" vertical="center"/>
    </xf>
    <xf numFmtId="0" fontId="8" fillId="0" borderId="14" xfId="0" applyFont="1" applyBorder="1" applyAlignment="1">
      <alignment horizontal="center" vertical="center"/>
    </xf>
    <xf numFmtId="0" fontId="27" fillId="0" borderId="0" xfId="0" applyFont="1" applyAlignment="1">
      <alignment horizontal="center" wrapText="1"/>
    </xf>
    <xf numFmtId="0" fontId="20" fillId="2" borderId="0" xfId="7" applyFont="1" applyFill="1" applyAlignment="1" applyProtection="1">
      <alignment horizontal="center"/>
      <protection locked="0"/>
    </xf>
    <xf numFmtId="0" fontId="3" fillId="2" borderId="5" xfId="7" applyFont="1" applyFill="1" applyBorder="1" applyAlignment="1" applyProtection="1">
      <alignment horizontal="center" vertical="center" wrapText="1"/>
      <protection locked="0"/>
    </xf>
    <xf numFmtId="165" fontId="3" fillId="2" borderId="8" xfId="7" applyNumberFormat="1" applyFont="1" applyFill="1" applyBorder="1" applyAlignment="1" applyProtection="1">
      <alignment horizontal="center" vertical="center" wrapText="1"/>
      <protection locked="0"/>
    </xf>
    <xf numFmtId="165" fontId="3" fillId="2" borderId="7" xfId="7" applyNumberFormat="1" applyFont="1" applyFill="1" applyBorder="1" applyAlignment="1" applyProtection="1">
      <alignment horizontal="center" vertical="center" wrapText="1"/>
      <protection locked="0"/>
    </xf>
    <xf numFmtId="165" fontId="3" fillId="2" borderId="5" xfId="7" applyNumberFormat="1" applyFont="1" applyFill="1" applyBorder="1" applyAlignment="1" applyProtection="1">
      <alignment horizontal="center" vertical="center" wrapText="1"/>
      <protection locked="0"/>
    </xf>
    <xf numFmtId="0" fontId="3" fillId="2" borderId="13" xfId="7" applyFont="1" applyFill="1" applyBorder="1" applyAlignment="1" applyProtection="1">
      <alignment horizontal="center" vertical="top"/>
      <protection locked="0"/>
    </xf>
    <xf numFmtId="0" fontId="3" fillId="2" borderId="15" xfId="7" applyFont="1" applyFill="1" applyBorder="1" applyAlignment="1" applyProtection="1">
      <alignment horizontal="center" vertical="top"/>
      <protection locked="0"/>
    </xf>
    <xf numFmtId="0" fontId="3" fillId="2" borderId="14" xfId="7" applyFont="1" applyFill="1" applyBorder="1" applyAlignment="1" applyProtection="1">
      <alignment horizontal="center" vertical="top"/>
      <protection locked="0"/>
    </xf>
    <xf numFmtId="2" fontId="3" fillId="2" borderId="8" xfId="7" applyNumberFormat="1" applyFont="1" applyFill="1" applyBorder="1" applyAlignment="1" applyProtection="1">
      <alignment horizontal="center" textRotation="90" wrapText="1"/>
      <protection locked="0"/>
    </xf>
    <xf numFmtId="2" fontId="3" fillId="2" borderId="7" xfId="7" applyNumberFormat="1" applyFont="1" applyFill="1" applyBorder="1" applyAlignment="1" applyProtection="1">
      <alignment horizontal="center" textRotation="90" wrapText="1"/>
      <protection locked="0"/>
    </xf>
    <xf numFmtId="0" fontId="2" fillId="0" borderId="0" xfId="0" applyFont="1" applyFill="1" applyBorder="1" applyAlignment="1">
      <alignment horizontal="center" wrapText="1"/>
    </xf>
    <xf numFmtId="0" fontId="2" fillId="0" borderId="11" xfId="0" applyFont="1" applyFill="1" applyBorder="1" applyAlignment="1">
      <alignment horizontal="center"/>
    </xf>
    <xf numFmtId="0" fontId="2" fillId="0" borderId="12" xfId="0" applyFont="1" applyFill="1" applyBorder="1" applyAlignment="1">
      <alignment horizontal="center"/>
    </xf>
    <xf numFmtId="0" fontId="15" fillId="0" borderId="0" xfId="0" applyFont="1" applyAlignment="1">
      <alignment horizontal="center" vertical="center"/>
    </xf>
    <xf numFmtId="0" fontId="13" fillId="0" borderId="0" xfId="0" applyFont="1" applyAlignment="1">
      <alignment horizontal="center" vertical="justify" wrapText="1" shrinkToFit="1"/>
    </xf>
    <xf numFmtId="0" fontId="27" fillId="0" borderId="0" xfId="0" applyFont="1" applyAlignment="1">
      <alignment horizontal="left" vertical="top" wrapText="1"/>
    </xf>
    <xf numFmtId="0" fontId="3" fillId="0" borderId="0" xfId="0" applyFont="1" applyFill="1" applyAlignment="1">
      <alignment horizontal="right"/>
    </xf>
    <xf numFmtId="0" fontId="2" fillId="0" borderId="0" xfId="0" applyFont="1" applyFill="1" applyAlignment="1">
      <alignment horizontal="center" wrapText="1"/>
    </xf>
    <xf numFmtId="0" fontId="16" fillId="0" borderId="0" xfId="0" applyFont="1" applyAlignment="1">
      <alignment horizontal="right"/>
    </xf>
    <xf numFmtId="0" fontId="16" fillId="0" borderId="0" xfId="0" applyFont="1" applyAlignment="1">
      <alignment horizontal="left" vertical="top" wrapText="1"/>
    </xf>
    <xf numFmtId="164" fontId="3" fillId="0" borderId="0" xfId="0" applyNumberFormat="1" applyFont="1" applyBorder="1" applyAlignment="1">
      <alignment horizontal="right"/>
    </xf>
    <xf numFmtId="0" fontId="2" fillId="0" borderId="0" xfId="0" applyFont="1" applyAlignment="1">
      <alignment horizontal="center" vertical="center" wrapText="1"/>
    </xf>
    <xf numFmtId="164" fontId="3" fillId="0" borderId="23" xfId="0" applyNumberFormat="1" applyFont="1" applyBorder="1" applyAlignment="1">
      <alignment horizontal="right"/>
    </xf>
  </cellXfs>
  <cellStyles count="8">
    <cellStyle name="Обычный" xfId="0" builtinId="0"/>
    <cellStyle name="Обычный 2" xfId="1"/>
    <cellStyle name="Обычный 3" xfId="2"/>
    <cellStyle name="Обычный 4" xfId="3"/>
    <cellStyle name="Обычный 5" xfId="4"/>
    <cellStyle name="Обычный 6" xfId="5"/>
    <cellStyle name="Обычный 8" xfId="6"/>
    <cellStyle name="Обычный_Приложения к решению сессии " xfId="7"/>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1041;&#1091;&#1093;&#1075;&#1072;&#1083;&#1090;&#1077;&#1088;&#1080;&#1103;/Desktop/2017-12-20-1816260994.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2"/>
      <sheetName val="5"/>
      <sheetName val="6"/>
      <sheetName val="7"/>
      <sheetName val="4"/>
      <sheetName val="8"/>
      <sheetName val="1"/>
      <sheetName val="10"/>
      <sheetName val="9"/>
      <sheetName val="3"/>
    </sheetNames>
    <sheetDataSet>
      <sheetData sheetId="0" refreshError="1"/>
      <sheetData sheetId="1" refreshError="1"/>
      <sheetData sheetId="2" refreshError="1">
        <row r="106">
          <cell r="H106">
            <v>12</v>
          </cell>
          <cell r="J106">
            <v>12</v>
          </cell>
        </row>
      </sheetData>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J42"/>
  <sheetViews>
    <sheetView view="pageBreakPreview" workbookViewId="0">
      <selection activeCell="B23" sqref="B23:C23"/>
    </sheetView>
  </sheetViews>
  <sheetFormatPr defaultRowHeight="15.75"/>
  <cols>
    <col min="1" max="1" width="5" style="26" customWidth="1"/>
    <col min="2" max="2" width="30.28515625" style="26" customWidth="1"/>
    <col min="3" max="3" width="48" style="26" customWidth="1"/>
    <col min="4" max="4" width="14.7109375" style="26" customWidth="1"/>
    <col min="5" max="5" width="13.140625" style="26" customWidth="1"/>
    <col min="6" max="6" width="13.5703125" style="26" customWidth="1"/>
    <col min="7" max="16384" width="9.140625" style="26"/>
  </cols>
  <sheetData>
    <row r="1" spans="1:10" ht="29.25" customHeight="1">
      <c r="C1" s="27"/>
      <c r="D1" s="327" t="s">
        <v>10</v>
      </c>
      <c r="E1" s="327"/>
      <c r="F1" s="327"/>
      <c r="G1" s="29"/>
      <c r="H1" s="29"/>
      <c r="I1" s="29"/>
      <c r="J1" s="29"/>
    </row>
    <row r="2" spans="1:10" s="120" customFormat="1" ht="12.75" customHeight="1">
      <c r="A2" s="329" t="s">
        <v>401</v>
      </c>
      <c r="B2" s="329"/>
      <c r="C2" s="329"/>
      <c r="D2" s="329"/>
      <c r="E2" s="329"/>
      <c r="F2" s="329"/>
    </row>
    <row r="3" spans="1:10" s="120" customFormat="1" ht="20.25" customHeight="1">
      <c r="C3" s="329" t="s">
        <v>336</v>
      </c>
      <c r="D3" s="329"/>
      <c r="E3" s="329"/>
      <c r="F3" s="329"/>
    </row>
    <row r="4" spans="1:10" s="120" customFormat="1" ht="12.75">
      <c r="D4" s="330" t="s">
        <v>454</v>
      </c>
      <c r="E4" s="330"/>
      <c r="F4" s="330"/>
    </row>
    <row r="5" spans="1:10" ht="17.25" customHeight="1">
      <c r="C5" s="328"/>
      <c r="D5" s="328"/>
      <c r="E5" s="328"/>
      <c r="F5" s="328"/>
      <c r="G5" s="30"/>
      <c r="H5" s="30"/>
      <c r="I5" s="30"/>
      <c r="J5" s="30"/>
    </row>
    <row r="6" spans="1:10" ht="17.25" customHeight="1">
      <c r="C6" s="31"/>
      <c r="D6" s="326"/>
      <c r="E6" s="326"/>
      <c r="F6" s="326"/>
      <c r="G6" s="31"/>
      <c r="H6" s="31"/>
      <c r="I6" s="31"/>
      <c r="J6" s="31"/>
    </row>
    <row r="7" spans="1:10">
      <c r="A7" s="2"/>
      <c r="B7" s="317"/>
    </row>
    <row r="8" spans="1:10">
      <c r="A8" s="331" t="s">
        <v>27</v>
      </c>
      <c r="B8" s="331"/>
      <c r="C8" s="331"/>
      <c r="D8" s="331"/>
      <c r="E8" s="331"/>
      <c r="F8" s="331"/>
      <c r="G8" s="29"/>
      <c r="H8" s="29"/>
    </row>
    <row r="9" spans="1:10">
      <c r="A9" s="331" t="s">
        <v>335</v>
      </c>
      <c r="B9" s="331"/>
      <c r="C9" s="331"/>
      <c r="D9" s="331"/>
      <c r="E9" s="331"/>
      <c r="F9" s="331"/>
      <c r="G9" s="29"/>
      <c r="H9" s="29"/>
    </row>
    <row r="10" spans="1:10">
      <c r="A10" s="2" t="s">
        <v>11</v>
      </c>
      <c r="B10" s="317" t="s">
        <v>11</v>
      </c>
      <c r="F10" s="28" t="s">
        <v>28</v>
      </c>
    </row>
    <row r="11" spans="1:10" ht="47.25" customHeight="1">
      <c r="A11" s="332" t="s">
        <v>29</v>
      </c>
      <c r="B11" s="334" t="s">
        <v>467</v>
      </c>
      <c r="C11" s="334" t="s">
        <v>258</v>
      </c>
      <c r="D11" s="335" t="s">
        <v>12</v>
      </c>
      <c r="E11" s="335"/>
      <c r="F11" s="335"/>
    </row>
    <row r="12" spans="1:10" ht="36.75" customHeight="1">
      <c r="A12" s="333"/>
      <c r="B12" s="334"/>
      <c r="C12" s="334"/>
      <c r="D12" s="180" t="s">
        <v>207</v>
      </c>
      <c r="E12" s="180" t="s">
        <v>296</v>
      </c>
      <c r="F12" s="180" t="s">
        <v>338</v>
      </c>
    </row>
    <row r="13" spans="1:10" ht="22.5" customHeight="1">
      <c r="A13" s="319">
        <v>1</v>
      </c>
      <c r="B13" s="319">
        <v>2</v>
      </c>
      <c r="C13" s="319">
        <v>3</v>
      </c>
      <c r="D13" s="319">
        <v>4</v>
      </c>
      <c r="E13" s="319">
        <v>5</v>
      </c>
      <c r="F13" s="319">
        <v>6</v>
      </c>
    </row>
    <row r="14" spans="1:10" ht="35.1" customHeight="1">
      <c r="A14" s="319">
        <v>1</v>
      </c>
      <c r="B14" s="318" t="s">
        <v>422</v>
      </c>
      <c r="C14" s="139" t="s">
        <v>219</v>
      </c>
      <c r="D14" s="151">
        <f>D19-D15</f>
        <v>347.26569999999992</v>
      </c>
      <c r="E14" s="151">
        <f t="shared" ref="E14:F14" si="0">E19-E15</f>
        <v>0</v>
      </c>
      <c r="F14" s="151">
        <f t="shared" si="0"/>
        <v>0</v>
      </c>
    </row>
    <row r="15" spans="1:10" ht="35.1" customHeight="1">
      <c r="A15" s="319">
        <v>2</v>
      </c>
      <c r="B15" s="318" t="s">
        <v>423</v>
      </c>
      <c r="C15" s="136" t="s">
        <v>220</v>
      </c>
      <c r="D15" s="151">
        <f>D16</f>
        <v>12338.30852</v>
      </c>
      <c r="E15" s="151">
        <f t="shared" ref="E15:F17" si="1">E16</f>
        <v>11192.978810000001</v>
      </c>
      <c r="F15" s="151">
        <f t="shared" si="1"/>
        <v>11197.1716</v>
      </c>
    </row>
    <row r="16" spans="1:10" ht="35.1" customHeight="1">
      <c r="A16" s="319">
        <v>3</v>
      </c>
      <c r="B16" s="318" t="s">
        <v>424</v>
      </c>
      <c r="C16" s="136" t="s">
        <v>221</v>
      </c>
      <c r="D16" s="151">
        <f>D17</f>
        <v>12338.30852</v>
      </c>
      <c r="E16" s="151">
        <f t="shared" si="1"/>
        <v>11192.978810000001</v>
      </c>
      <c r="F16" s="151">
        <f t="shared" si="1"/>
        <v>11197.1716</v>
      </c>
    </row>
    <row r="17" spans="1:6" ht="35.1" customHeight="1">
      <c r="A17" s="319">
        <v>4</v>
      </c>
      <c r="B17" s="318" t="s">
        <v>425</v>
      </c>
      <c r="C17" s="136" t="s">
        <v>222</v>
      </c>
      <c r="D17" s="151">
        <f>D18</f>
        <v>12338.30852</v>
      </c>
      <c r="E17" s="151">
        <f t="shared" si="1"/>
        <v>11192.978810000001</v>
      </c>
      <c r="F17" s="151">
        <f t="shared" si="1"/>
        <v>11197.1716</v>
      </c>
    </row>
    <row r="18" spans="1:6" ht="35.1" customHeight="1">
      <c r="A18" s="319">
        <v>5</v>
      </c>
      <c r="B18" s="318" t="s">
        <v>224</v>
      </c>
      <c r="C18" s="136" t="s">
        <v>223</v>
      </c>
      <c r="D18" s="151">
        <v>12338.30852</v>
      </c>
      <c r="E18" s="151">
        <v>11192.978810000001</v>
      </c>
      <c r="F18" s="151">
        <v>11197.1716</v>
      </c>
    </row>
    <row r="19" spans="1:6" ht="35.1" customHeight="1">
      <c r="A19" s="319">
        <v>6</v>
      </c>
      <c r="B19" s="318" t="s">
        <v>426</v>
      </c>
      <c r="C19" s="136" t="s">
        <v>225</v>
      </c>
      <c r="D19" s="151">
        <f>D20</f>
        <v>12685.57422</v>
      </c>
      <c r="E19" s="151">
        <f t="shared" ref="E19:F21" si="2">E20</f>
        <v>11192.978810000001</v>
      </c>
      <c r="F19" s="151">
        <f t="shared" si="2"/>
        <v>11197.1716</v>
      </c>
    </row>
    <row r="20" spans="1:6" ht="35.1" customHeight="1">
      <c r="A20" s="319">
        <v>7</v>
      </c>
      <c r="B20" s="318" t="s">
        <v>427</v>
      </c>
      <c r="C20" s="136" t="s">
        <v>226</v>
      </c>
      <c r="D20" s="151">
        <f>D21</f>
        <v>12685.57422</v>
      </c>
      <c r="E20" s="151">
        <f t="shared" si="2"/>
        <v>11192.978810000001</v>
      </c>
      <c r="F20" s="151">
        <f t="shared" si="2"/>
        <v>11197.1716</v>
      </c>
    </row>
    <row r="21" spans="1:6" ht="35.1" customHeight="1">
      <c r="A21" s="319">
        <v>8</v>
      </c>
      <c r="B21" s="318" t="s">
        <v>428</v>
      </c>
      <c r="C21" s="136" t="s">
        <v>227</v>
      </c>
      <c r="D21" s="151">
        <f>D22</f>
        <v>12685.57422</v>
      </c>
      <c r="E21" s="151">
        <f t="shared" si="2"/>
        <v>11192.978810000001</v>
      </c>
      <c r="F21" s="151">
        <f t="shared" si="2"/>
        <v>11197.1716</v>
      </c>
    </row>
    <row r="22" spans="1:6" ht="35.1" customHeight="1">
      <c r="A22" s="319">
        <v>9</v>
      </c>
      <c r="B22" s="318" t="s">
        <v>228</v>
      </c>
      <c r="C22" s="136" t="s">
        <v>229</v>
      </c>
      <c r="D22" s="151">
        <v>12685.57422</v>
      </c>
      <c r="E22" s="151">
        <v>11192.978810000001</v>
      </c>
      <c r="F22" s="151">
        <v>11197.1716</v>
      </c>
    </row>
    <row r="23" spans="1:6" ht="35.1" customHeight="1">
      <c r="A23" s="319">
        <v>10</v>
      </c>
      <c r="B23" s="324" t="s">
        <v>13</v>
      </c>
      <c r="C23" s="325"/>
      <c r="D23" s="151">
        <f>D14</f>
        <v>347.26569999999992</v>
      </c>
      <c r="E23" s="151">
        <f t="shared" ref="E23:F23" si="3">E14</f>
        <v>0</v>
      </c>
      <c r="F23" s="151">
        <f t="shared" si="3"/>
        <v>0</v>
      </c>
    </row>
    <row r="24" spans="1:6">
      <c r="A24" s="1"/>
      <c r="B24" s="1"/>
    </row>
    <row r="25" spans="1:6">
      <c r="A25" s="1"/>
      <c r="B25" s="1"/>
    </row>
    <row r="26" spans="1:6">
      <c r="A26" s="1"/>
      <c r="B26" s="1"/>
    </row>
    <row r="27" spans="1:6">
      <c r="A27" s="1"/>
      <c r="B27" s="1"/>
    </row>
    <row r="28" spans="1:6">
      <c r="A28" s="1"/>
      <c r="B28" s="1"/>
    </row>
    <row r="29" spans="1:6">
      <c r="A29" s="1"/>
      <c r="B29" s="1"/>
    </row>
    <row r="30" spans="1:6">
      <c r="A30" s="1"/>
      <c r="B30" s="1"/>
    </row>
    <row r="31" spans="1:6">
      <c r="A31" s="1"/>
      <c r="B31" s="1"/>
    </row>
    <row r="32" spans="1:6">
      <c r="A32" s="1"/>
      <c r="B32" s="1"/>
    </row>
    <row r="33" spans="1:2">
      <c r="A33" s="1"/>
      <c r="B33" s="1"/>
    </row>
    <row r="34" spans="1:2">
      <c r="A34" s="1"/>
      <c r="B34" s="1"/>
    </row>
    <row r="35" spans="1:2">
      <c r="A35" s="1"/>
      <c r="B35" s="1"/>
    </row>
    <row r="36" spans="1:2">
      <c r="A36" s="1"/>
      <c r="B36" s="1"/>
    </row>
    <row r="37" spans="1:2">
      <c r="A37" s="1"/>
      <c r="B37" s="1"/>
    </row>
    <row r="38" spans="1:2">
      <c r="A38" s="1"/>
      <c r="B38" s="1"/>
    </row>
    <row r="39" spans="1:2">
      <c r="A39" s="1"/>
      <c r="B39" s="1"/>
    </row>
    <row r="40" spans="1:2">
      <c r="A40" s="1"/>
      <c r="B40" s="1"/>
    </row>
    <row r="41" spans="1:2">
      <c r="A41" s="1"/>
      <c r="B41" s="1"/>
    </row>
    <row r="42" spans="1:2">
      <c r="A42" s="1"/>
      <c r="B42" s="1"/>
    </row>
  </sheetData>
  <mergeCells count="13">
    <mergeCell ref="B23:C23"/>
    <mergeCell ref="D6:F6"/>
    <mergeCell ref="D1:F1"/>
    <mergeCell ref="C5:F5"/>
    <mergeCell ref="A2:F2"/>
    <mergeCell ref="C3:F3"/>
    <mergeCell ref="D4:F4"/>
    <mergeCell ref="A8:F8"/>
    <mergeCell ref="A11:A12"/>
    <mergeCell ref="C11:C12"/>
    <mergeCell ref="D11:F11"/>
    <mergeCell ref="A9:F9"/>
    <mergeCell ref="B11:B12"/>
  </mergeCells>
  <phoneticPr fontId="5" type="noConversion"/>
  <pageMargins left="0.7" right="0.7" top="0.75" bottom="0.75" header="0.3" footer="0.3"/>
  <pageSetup paperSize="9" scale="67" orientation="portrait" r:id="rId1"/>
</worksheet>
</file>

<file path=xl/worksheets/sheet10.xml><?xml version="1.0" encoding="utf-8"?>
<worksheet xmlns="http://schemas.openxmlformats.org/spreadsheetml/2006/main" xmlns:r="http://schemas.openxmlformats.org/officeDocument/2006/relationships">
  <dimension ref="A1:E17"/>
  <sheetViews>
    <sheetView tabSelected="1" view="pageBreakPreview" topLeftCell="A13" zoomScaleNormal="100" zoomScaleSheetLayoutView="100" workbookViewId="0">
      <selection activeCell="C16" sqref="C16"/>
    </sheetView>
  </sheetViews>
  <sheetFormatPr defaultRowHeight="12.75"/>
  <cols>
    <col min="1" max="1" width="9.140625" style="120"/>
    <col min="2" max="2" width="43.5703125" style="120" customWidth="1"/>
    <col min="3" max="3" width="13.85546875" style="120" customWidth="1"/>
    <col min="4" max="4" width="12.42578125" style="120" customWidth="1"/>
    <col min="5" max="5" width="12.7109375" style="120" customWidth="1"/>
    <col min="6" max="16384" width="9.140625" style="120"/>
  </cols>
  <sheetData>
    <row r="1" spans="1:5">
      <c r="D1" s="120" t="s">
        <v>320</v>
      </c>
    </row>
    <row r="2" spans="1:5" ht="12.75" customHeight="1">
      <c r="B2" s="329" t="s">
        <v>401</v>
      </c>
      <c r="C2" s="329"/>
      <c r="D2" s="329"/>
      <c r="E2" s="329"/>
    </row>
    <row r="3" spans="1:5" ht="27" customHeight="1">
      <c r="C3" s="360" t="s">
        <v>336</v>
      </c>
      <c r="D3" s="360"/>
      <c r="E3" s="360"/>
    </row>
    <row r="4" spans="1:5">
      <c r="D4" s="120" t="s">
        <v>454</v>
      </c>
    </row>
    <row r="5" spans="1:5" ht="12.75" customHeight="1">
      <c r="B5" s="382" t="s">
        <v>388</v>
      </c>
      <c r="C5" s="382"/>
      <c r="D5" s="382"/>
      <c r="E5" s="382"/>
    </row>
    <row r="6" spans="1:5" ht="61.5" customHeight="1">
      <c r="B6" s="382"/>
      <c r="C6" s="382"/>
      <c r="D6" s="382"/>
      <c r="E6" s="382"/>
    </row>
    <row r="9" spans="1:5">
      <c r="B9" s="121"/>
      <c r="C9" s="107"/>
      <c r="D9" s="383" t="s">
        <v>69</v>
      </c>
      <c r="E9" s="383"/>
    </row>
    <row r="10" spans="1:5" s="115" customFormat="1" ht="30" customHeight="1">
      <c r="A10" s="322" t="s">
        <v>29</v>
      </c>
      <c r="B10" s="149" t="s">
        <v>278</v>
      </c>
      <c r="C10" s="10" t="s">
        <v>207</v>
      </c>
      <c r="D10" s="10" t="s">
        <v>296</v>
      </c>
      <c r="E10" s="10" t="s">
        <v>338</v>
      </c>
    </row>
    <row r="11" spans="1:5" s="115" customFormat="1" ht="22.5" customHeight="1">
      <c r="A11" s="182">
        <v>1</v>
      </c>
      <c r="B11" s="182">
        <v>2</v>
      </c>
      <c r="C11" s="182">
        <v>3</v>
      </c>
      <c r="D11" s="182">
        <v>4</v>
      </c>
      <c r="E11" s="182">
        <v>5</v>
      </c>
    </row>
    <row r="12" spans="1:5" s="115" customFormat="1" ht="72.75" customHeight="1">
      <c r="A12" s="322">
        <v>1</v>
      </c>
      <c r="B12" s="114" t="s">
        <v>191</v>
      </c>
      <c r="C12" s="256">
        <v>10</v>
      </c>
      <c r="D12" s="256">
        <v>10</v>
      </c>
      <c r="E12" s="256">
        <v>10</v>
      </c>
    </row>
    <row r="13" spans="1:5" s="115" customFormat="1" ht="57.75" customHeight="1">
      <c r="A13" s="322">
        <v>2</v>
      </c>
      <c r="B13" s="116" t="s">
        <v>287</v>
      </c>
      <c r="C13" s="257">
        <v>37.612319999999997</v>
      </c>
      <c r="D13" s="257">
        <v>0</v>
      </c>
      <c r="E13" s="257">
        <v>0</v>
      </c>
    </row>
    <row r="14" spans="1:5" s="115" customFormat="1" ht="54.75" customHeight="1">
      <c r="A14" s="322">
        <v>3</v>
      </c>
      <c r="B14" s="116" t="s">
        <v>327</v>
      </c>
      <c r="C14" s="257">
        <v>257.77999999999997</v>
      </c>
      <c r="D14" s="257">
        <v>257.77999999999997</v>
      </c>
      <c r="E14" s="257">
        <v>257.77999999999997</v>
      </c>
    </row>
    <row r="15" spans="1:5" s="115" customFormat="1" ht="70.5" customHeight="1">
      <c r="A15" s="322">
        <v>4</v>
      </c>
      <c r="B15" s="116" t="s">
        <v>310</v>
      </c>
      <c r="C15" s="256">
        <v>18.466439999999999</v>
      </c>
      <c r="D15" s="256">
        <v>18.466439999999999</v>
      </c>
      <c r="E15" s="256">
        <v>0</v>
      </c>
    </row>
    <row r="16" spans="1:5" s="115" customFormat="1" ht="82.5" customHeight="1">
      <c r="A16" s="322">
        <v>5</v>
      </c>
      <c r="B16" s="116" t="s">
        <v>398</v>
      </c>
      <c r="C16" s="257">
        <f>2392.579+41.833+28+184.1</f>
        <v>2646.5120000000002</v>
      </c>
      <c r="D16" s="257">
        <v>2392.5790000000002</v>
      </c>
      <c r="E16" s="257">
        <v>2392.5790000000002</v>
      </c>
    </row>
    <row r="17" spans="1:5" s="183" customFormat="1" ht="20.25" customHeight="1">
      <c r="A17" s="322">
        <v>6</v>
      </c>
      <c r="B17" s="117" t="s">
        <v>6</v>
      </c>
      <c r="C17" s="118">
        <f>SUM(C12:C16)</f>
        <v>2970.3707600000002</v>
      </c>
      <c r="D17" s="118">
        <f>SUM(D12:D16)</f>
        <v>2678.8254400000001</v>
      </c>
      <c r="E17" s="118">
        <f>SUM(E12:E16)</f>
        <v>2660.3590000000004</v>
      </c>
    </row>
  </sheetData>
  <mergeCells count="4">
    <mergeCell ref="B2:E2"/>
    <mergeCell ref="C3:E3"/>
    <mergeCell ref="B5:E6"/>
    <mergeCell ref="D9:E9"/>
  </mergeCells>
  <pageMargins left="0.7" right="0.7" top="0.75" bottom="0.75" header="0.3" footer="0.3"/>
  <pageSetup paperSize="9" scale="95" orientation="portrait" verticalDpi="0" r:id="rId1"/>
</worksheet>
</file>

<file path=xl/worksheets/sheet11.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J50"/>
  <sheetViews>
    <sheetView view="pageBreakPreview" zoomScaleSheetLayoutView="100" workbookViewId="0">
      <selection activeCell="B11" sqref="B11:C11"/>
    </sheetView>
  </sheetViews>
  <sheetFormatPr defaultRowHeight="15"/>
  <cols>
    <col min="1" max="1" width="24.7109375" style="110" customWidth="1"/>
    <col min="2" max="2" width="9.140625" style="105"/>
    <col min="3" max="3" width="68.7109375" style="105" customWidth="1"/>
    <col min="4" max="4" width="9.140625" style="141" hidden="1" customWidth="1"/>
    <col min="5" max="10" width="9.140625" style="105" hidden="1" customWidth="1"/>
    <col min="11" max="16384" width="9.140625" style="105"/>
  </cols>
  <sheetData>
    <row r="1" spans="1:4" s="26" customFormat="1" ht="15.75">
      <c r="B1" s="27"/>
      <c r="C1" s="181" t="s">
        <v>328</v>
      </c>
      <c r="D1" s="142"/>
    </row>
    <row r="2" spans="1:4" s="120" customFormat="1" ht="12.75" customHeight="1">
      <c r="A2" s="329" t="s">
        <v>401</v>
      </c>
      <c r="B2" s="329"/>
      <c r="C2" s="329"/>
      <c r="D2" s="329"/>
    </row>
    <row r="3" spans="1:4" s="120" customFormat="1" ht="20.25" customHeight="1">
      <c r="B3" s="329" t="s">
        <v>336</v>
      </c>
      <c r="C3" s="329"/>
      <c r="D3" s="329"/>
    </row>
    <row r="4" spans="1:4" s="120" customFormat="1" ht="12.75">
      <c r="C4" s="314" t="s">
        <v>454</v>
      </c>
    </row>
    <row r="5" spans="1:4">
      <c r="A5" s="111"/>
      <c r="C5" s="150"/>
    </row>
    <row r="6" spans="1:4" ht="31.5" customHeight="1">
      <c r="A6" s="344" t="s">
        <v>147</v>
      </c>
      <c r="B6" s="344"/>
      <c r="C6" s="344"/>
    </row>
    <row r="7" spans="1:4">
      <c r="A7" s="93"/>
    </row>
    <row r="8" spans="1:4" ht="31.5" customHeight="1">
      <c r="A8" s="112" t="s">
        <v>260</v>
      </c>
      <c r="B8" s="342" t="s">
        <v>259</v>
      </c>
      <c r="C8" s="343"/>
    </row>
    <row r="9" spans="1:4">
      <c r="A9" s="112">
        <v>1</v>
      </c>
      <c r="B9" s="345">
        <v>2</v>
      </c>
      <c r="C9" s="346"/>
    </row>
    <row r="10" spans="1:4" ht="16.5" customHeight="1">
      <c r="A10" s="347" t="s">
        <v>148</v>
      </c>
      <c r="B10" s="347"/>
      <c r="C10" s="347"/>
    </row>
    <row r="11" spans="1:4" ht="78.75" customHeight="1">
      <c r="A11" s="112" t="s">
        <v>156</v>
      </c>
      <c r="B11" s="338" t="s">
        <v>216</v>
      </c>
      <c r="C11" s="339"/>
    </row>
    <row r="12" spans="1:4" ht="61.5" customHeight="1">
      <c r="A12" s="112" t="s">
        <v>157</v>
      </c>
      <c r="B12" s="338" t="s">
        <v>217</v>
      </c>
      <c r="C12" s="339"/>
    </row>
    <row r="13" spans="1:4" ht="77.25" customHeight="1">
      <c r="A13" s="112" t="s">
        <v>158</v>
      </c>
      <c r="B13" s="338" t="s">
        <v>218</v>
      </c>
      <c r="C13" s="339"/>
    </row>
    <row r="14" spans="1:4" ht="68.25" customHeight="1">
      <c r="A14" s="112" t="s">
        <v>159</v>
      </c>
      <c r="B14" s="338" t="s">
        <v>215</v>
      </c>
      <c r="C14" s="339"/>
    </row>
    <row r="15" spans="1:4" s="141" customFormat="1" ht="57" customHeight="1">
      <c r="A15" s="140" t="s">
        <v>329</v>
      </c>
      <c r="B15" s="348" t="s">
        <v>330</v>
      </c>
      <c r="C15" s="349"/>
    </row>
    <row r="16" spans="1:4" ht="49.5" customHeight="1">
      <c r="A16" s="112" t="s">
        <v>254</v>
      </c>
      <c r="B16" s="340" t="s">
        <v>255</v>
      </c>
      <c r="C16" s="341"/>
    </row>
    <row r="17" spans="1:4" ht="51.75" customHeight="1">
      <c r="A17" s="112" t="s">
        <v>256</v>
      </c>
      <c r="B17" s="340" t="s">
        <v>257</v>
      </c>
      <c r="C17" s="341"/>
    </row>
    <row r="18" spans="1:4" s="137" customFormat="1" ht="43.5" customHeight="1">
      <c r="A18" s="112" t="s">
        <v>275</v>
      </c>
      <c r="B18" s="336" t="s">
        <v>271</v>
      </c>
      <c r="C18" s="337"/>
      <c r="D18" s="143"/>
    </row>
    <row r="19" spans="1:4" s="137" customFormat="1" ht="35.25" customHeight="1">
      <c r="A19" s="112" t="s">
        <v>276</v>
      </c>
      <c r="B19" s="336" t="s">
        <v>272</v>
      </c>
      <c r="C19" s="337"/>
      <c r="D19" s="143"/>
    </row>
    <row r="20" spans="1:4" s="137" customFormat="1" ht="67.5" customHeight="1">
      <c r="A20" s="112" t="s">
        <v>277</v>
      </c>
      <c r="B20" s="336" t="s">
        <v>273</v>
      </c>
      <c r="C20" s="337"/>
      <c r="D20" s="143"/>
    </row>
    <row r="21" spans="1:4" s="137" customFormat="1" ht="48.75" customHeight="1">
      <c r="A21" s="112" t="s">
        <v>279</v>
      </c>
      <c r="B21" s="336" t="s">
        <v>274</v>
      </c>
      <c r="C21" s="337"/>
      <c r="D21" s="143"/>
    </row>
    <row r="22" spans="1:4" ht="55.5" customHeight="1">
      <c r="A22" s="112" t="s">
        <v>417</v>
      </c>
      <c r="B22" s="338" t="s">
        <v>150</v>
      </c>
      <c r="C22" s="339"/>
    </row>
    <row r="23" spans="1:4" ht="48.75" customHeight="1">
      <c r="A23" s="112" t="s">
        <v>418</v>
      </c>
      <c r="B23" s="338" t="s">
        <v>419</v>
      </c>
      <c r="C23" s="339"/>
    </row>
    <row r="24" spans="1:4" s="141" customFormat="1" ht="45" customHeight="1">
      <c r="A24" s="140" t="s">
        <v>420</v>
      </c>
      <c r="B24" s="348" t="s">
        <v>421</v>
      </c>
      <c r="C24" s="349"/>
    </row>
    <row r="25" spans="1:4" ht="32.25" customHeight="1">
      <c r="A25" s="112" t="s">
        <v>331</v>
      </c>
      <c r="B25" s="338" t="s">
        <v>151</v>
      </c>
      <c r="C25" s="339"/>
    </row>
    <row r="26" spans="1:4" ht="38.25" customHeight="1">
      <c r="A26" s="112" t="s">
        <v>332</v>
      </c>
      <c r="B26" s="338" t="s">
        <v>149</v>
      </c>
      <c r="C26" s="339"/>
    </row>
    <row r="27" spans="1:4" ht="23.25" customHeight="1">
      <c r="A27" s="112" t="s">
        <v>309</v>
      </c>
      <c r="B27" s="338" t="s">
        <v>152</v>
      </c>
      <c r="C27" s="339"/>
    </row>
    <row r="28" spans="1:4" ht="39.75" customHeight="1">
      <c r="A28" s="112" t="s">
        <v>342</v>
      </c>
      <c r="B28" s="338" t="s">
        <v>343</v>
      </c>
      <c r="C28" s="339"/>
    </row>
    <row r="29" spans="1:4" ht="52.5" customHeight="1">
      <c r="A29" s="112" t="s">
        <v>299</v>
      </c>
      <c r="B29" s="340" t="s">
        <v>362</v>
      </c>
      <c r="C29" s="341"/>
    </row>
    <row r="30" spans="1:4" ht="48" customHeight="1">
      <c r="A30" s="112" t="s">
        <v>300</v>
      </c>
      <c r="B30" s="340" t="s">
        <v>203</v>
      </c>
      <c r="C30" s="341"/>
    </row>
    <row r="31" spans="1:4" ht="40.5" customHeight="1">
      <c r="A31" s="112" t="s">
        <v>347</v>
      </c>
      <c r="B31" s="340" t="s">
        <v>346</v>
      </c>
      <c r="C31" s="341"/>
    </row>
    <row r="32" spans="1:4" ht="82.5" customHeight="1">
      <c r="A32" s="112" t="s">
        <v>345</v>
      </c>
      <c r="B32" s="338" t="s">
        <v>344</v>
      </c>
      <c r="C32" s="339"/>
    </row>
    <row r="33" spans="1:4" ht="52.5" customHeight="1">
      <c r="A33" s="112" t="s">
        <v>350</v>
      </c>
      <c r="B33" s="338" t="s">
        <v>351</v>
      </c>
      <c r="C33" s="339"/>
    </row>
    <row r="34" spans="1:4" ht="52.5" customHeight="1">
      <c r="A34" s="112" t="s">
        <v>349</v>
      </c>
      <c r="B34" s="338" t="s">
        <v>348</v>
      </c>
      <c r="C34" s="339"/>
    </row>
    <row r="35" spans="1:4" ht="68.25" customHeight="1">
      <c r="A35" s="112" t="s">
        <v>353</v>
      </c>
      <c r="B35" s="338" t="s">
        <v>352</v>
      </c>
      <c r="C35" s="339"/>
    </row>
    <row r="36" spans="1:4" ht="45.75" customHeight="1">
      <c r="A36" s="112" t="s">
        <v>355</v>
      </c>
      <c r="B36" s="340" t="s">
        <v>354</v>
      </c>
      <c r="C36" s="341"/>
    </row>
    <row r="37" spans="1:4" ht="45.75" customHeight="1">
      <c r="A37" s="112" t="s">
        <v>357</v>
      </c>
      <c r="B37" s="340" t="s">
        <v>356</v>
      </c>
      <c r="C37" s="341"/>
    </row>
    <row r="38" spans="1:4" ht="45.75" customHeight="1">
      <c r="A38" s="112" t="s">
        <v>358</v>
      </c>
      <c r="B38" s="340" t="s">
        <v>360</v>
      </c>
      <c r="C38" s="341"/>
    </row>
    <row r="39" spans="1:4" ht="45.75" customHeight="1">
      <c r="A39" s="112" t="s">
        <v>359</v>
      </c>
      <c r="B39" s="340" t="s">
        <v>361</v>
      </c>
      <c r="C39" s="341"/>
    </row>
    <row r="40" spans="1:4" ht="30.75" customHeight="1">
      <c r="A40" s="112" t="s">
        <v>306</v>
      </c>
      <c r="B40" s="338" t="s">
        <v>333</v>
      </c>
      <c r="C40" s="339"/>
    </row>
    <row r="41" spans="1:4" s="141" customFormat="1" ht="40.5" customHeight="1">
      <c r="A41" s="140" t="s">
        <v>307</v>
      </c>
      <c r="B41" s="350" t="s">
        <v>154</v>
      </c>
      <c r="C41" s="351"/>
    </row>
    <row r="42" spans="1:4" s="138" customFormat="1" ht="33" customHeight="1">
      <c r="A42" s="140" t="s">
        <v>308</v>
      </c>
      <c r="B42" s="350" t="s">
        <v>233</v>
      </c>
      <c r="C42" s="351"/>
      <c r="D42" s="141"/>
    </row>
    <row r="43" spans="1:4" s="141" customFormat="1" ht="45.75" customHeight="1">
      <c r="A43" s="140" t="s">
        <v>301</v>
      </c>
      <c r="B43" s="350" t="s">
        <v>232</v>
      </c>
      <c r="C43" s="351"/>
    </row>
    <row r="44" spans="1:4" s="141" customFormat="1" ht="49.5" customHeight="1">
      <c r="A44" s="140" t="s">
        <v>302</v>
      </c>
      <c r="B44" s="352" t="s">
        <v>155</v>
      </c>
      <c r="C44" s="353"/>
    </row>
    <row r="45" spans="1:4" s="141" customFormat="1" ht="35.25" customHeight="1">
      <c r="A45" s="140" t="s">
        <v>303</v>
      </c>
      <c r="B45" s="348" t="s">
        <v>231</v>
      </c>
      <c r="C45" s="349"/>
    </row>
    <row r="46" spans="1:4" s="141" customFormat="1" ht="57.75" customHeight="1">
      <c r="A46" s="112" t="s">
        <v>449</v>
      </c>
      <c r="B46" s="348" t="s">
        <v>448</v>
      </c>
      <c r="C46" s="349"/>
    </row>
    <row r="47" spans="1:4" s="141" customFormat="1" ht="82.5" customHeight="1">
      <c r="A47" s="112" t="s">
        <v>450</v>
      </c>
      <c r="B47" s="348" t="s">
        <v>451</v>
      </c>
      <c r="C47" s="349"/>
    </row>
    <row r="48" spans="1:4" ht="32.25" customHeight="1">
      <c r="A48" s="354" t="s">
        <v>16</v>
      </c>
      <c r="B48" s="354"/>
      <c r="C48" s="354"/>
    </row>
    <row r="49" spans="1:3" ht="33" customHeight="1">
      <c r="A49" s="112" t="s">
        <v>304</v>
      </c>
      <c r="B49" s="338" t="s">
        <v>334</v>
      </c>
      <c r="C49" s="339"/>
    </row>
    <row r="50" spans="1:3" ht="85.5" customHeight="1">
      <c r="A50" s="112" t="s">
        <v>305</v>
      </c>
      <c r="B50" s="338" t="s">
        <v>17</v>
      </c>
      <c r="C50" s="339"/>
    </row>
  </sheetData>
  <mergeCells count="46">
    <mergeCell ref="B40:C40"/>
    <mergeCell ref="B41:C41"/>
    <mergeCell ref="B33:C33"/>
    <mergeCell ref="B24:C24"/>
    <mergeCell ref="B35:C35"/>
    <mergeCell ref="B30:C30"/>
    <mergeCell ref="B29:C29"/>
    <mergeCell ref="B50:C50"/>
    <mergeCell ref="B43:C43"/>
    <mergeCell ref="B49:C49"/>
    <mergeCell ref="B44:C44"/>
    <mergeCell ref="B42:C42"/>
    <mergeCell ref="A48:C48"/>
    <mergeCell ref="B47:C47"/>
    <mergeCell ref="B45:C45"/>
    <mergeCell ref="B46:C46"/>
    <mergeCell ref="B12:C12"/>
    <mergeCell ref="B38:C38"/>
    <mergeCell ref="B39:C39"/>
    <mergeCell ref="B15:C15"/>
    <mergeCell ref="B26:C26"/>
    <mergeCell ref="B14:C14"/>
    <mergeCell ref="B37:C37"/>
    <mergeCell ref="B34:C34"/>
    <mergeCell ref="B36:C36"/>
    <mergeCell ref="B27:C27"/>
    <mergeCell ref="B32:C32"/>
    <mergeCell ref="B28:C28"/>
    <mergeCell ref="B31:C31"/>
    <mergeCell ref="B25:C25"/>
    <mergeCell ref="A2:D2"/>
    <mergeCell ref="B3:D3"/>
    <mergeCell ref="B20:C20"/>
    <mergeCell ref="B21:C21"/>
    <mergeCell ref="B23:C23"/>
    <mergeCell ref="B22:C22"/>
    <mergeCell ref="B16:C16"/>
    <mergeCell ref="B17:C17"/>
    <mergeCell ref="B18:C18"/>
    <mergeCell ref="B19:C19"/>
    <mergeCell ref="B8:C8"/>
    <mergeCell ref="A6:C6"/>
    <mergeCell ref="B9:C9"/>
    <mergeCell ref="B13:C13"/>
    <mergeCell ref="A10:C10"/>
    <mergeCell ref="B11:C11"/>
  </mergeCells>
  <phoneticPr fontId="5" type="noConversion"/>
  <pageMargins left="0.7" right="0.7" top="0.75" bottom="0.75" header="0.3" footer="0.3"/>
  <pageSetup paperSize="9" scale="82" orientation="portrait" r:id="rId1"/>
  <rowBreaks count="2" manualBreakCount="2">
    <brk id="20" max="16383" man="1"/>
    <brk id="35" max="3" man="1"/>
  </rowBreaks>
</worksheet>
</file>

<file path=xl/worksheets/sheet3.xml><?xml version="1.0" encoding="utf-8"?>
<worksheet xmlns="http://schemas.openxmlformats.org/spreadsheetml/2006/main" xmlns:r="http://schemas.openxmlformats.org/officeDocument/2006/relationships">
  <dimension ref="A1:H20"/>
  <sheetViews>
    <sheetView view="pageBreakPreview" topLeftCell="A13" zoomScaleSheetLayoutView="100" workbookViewId="0">
      <selection activeCell="B9" sqref="B9"/>
    </sheetView>
  </sheetViews>
  <sheetFormatPr defaultRowHeight="15.75"/>
  <cols>
    <col min="1" max="1" width="2.7109375" style="77" customWidth="1"/>
    <col min="2" max="2" width="7.28515625" style="92" customWidth="1"/>
    <col min="3" max="3" width="10.5703125" style="92" customWidth="1"/>
    <col min="4" max="4" width="31.140625" style="77" customWidth="1"/>
    <col min="5" max="5" width="43.42578125" style="77" customWidth="1"/>
    <col min="6" max="6" width="15.28515625" style="77" customWidth="1"/>
    <col min="7" max="8" width="9.140625" style="77" customWidth="1"/>
    <col min="9" max="9" width="11.28515625" style="77" customWidth="1"/>
    <col min="10" max="16384" width="9.140625" style="77"/>
  </cols>
  <sheetData>
    <row r="1" spans="1:8">
      <c r="B1" s="78"/>
      <c r="C1" s="78"/>
      <c r="D1" s="79"/>
      <c r="E1" s="79" t="s">
        <v>143</v>
      </c>
      <c r="F1" s="80"/>
      <c r="G1" s="80"/>
    </row>
    <row r="2" spans="1:8" s="120" customFormat="1" ht="49.5" customHeight="1">
      <c r="B2" s="329"/>
      <c r="C2" s="329"/>
      <c r="D2" s="329"/>
      <c r="E2" s="162" t="s">
        <v>455</v>
      </c>
      <c r="F2" s="162"/>
      <c r="G2" s="162"/>
    </row>
    <row r="3" spans="1:8" s="120" customFormat="1" ht="12.75">
      <c r="C3" s="163"/>
    </row>
    <row r="4" spans="1:8">
      <c r="B4" s="78"/>
      <c r="C4" s="79"/>
      <c r="D4" s="79"/>
      <c r="E4" s="79"/>
      <c r="F4" s="82"/>
    </row>
    <row r="5" spans="1:8">
      <c r="A5" s="83"/>
      <c r="B5" s="78"/>
      <c r="C5" s="78"/>
      <c r="D5" s="78"/>
      <c r="E5" s="78"/>
      <c r="F5" s="84"/>
      <c r="G5" s="83"/>
      <c r="H5" s="85"/>
    </row>
    <row r="6" spans="1:8">
      <c r="A6" s="83"/>
      <c r="B6" s="355" t="s">
        <v>144</v>
      </c>
      <c r="C6" s="355"/>
      <c r="D6" s="355"/>
      <c r="E6" s="355"/>
      <c r="F6" s="78"/>
      <c r="G6" s="78"/>
      <c r="H6" s="81"/>
    </row>
    <row r="7" spans="1:8" ht="32.25" customHeight="1">
      <c r="A7" s="83"/>
      <c r="B7" s="356" t="s">
        <v>337</v>
      </c>
      <c r="C7" s="356"/>
      <c r="D7" s="356"/>
      <c r="E7" s="356"/>
      <c r="F7" s="78"/>
      <c r="G7" s="78"/>
      <c r="H7" s="81"/>
    </row>
    <row r="8" spans="1:8">
      <c r="A8" s="83"/>
      <c r="B8" s="78"/>
      <c r="C8" s="78"/>
      <c r="D8" s="78"/>
      <c r="E8" s="78"/>
      <c r="F8" s="86"/>
      <c r="G8" s="78"/>
      <c r="H8" s="81"/>
    </row>
    <row r="9" spans="1:8" ht="69" customHeight="1">
      <c r="B9" s="87" t="s">
        <v>29</v>
      </c>
      <c r="C9" s="88" t="s">
        <v>263</v>
      </c>
      <c r="D9" s="88" t="s">
        <v>262</v>
      </c>
      <c r="E9" s="88" t="s">
        <v>261</v>
      </c>
      <c r="F9" s="80"/>
      <c r="G9" s="80"/>
    </row>
    <row r="10" spans="1:8" s="146" customFormat="1">
      <c r="B10" s="145">
        <v>1</v>
      </c>
      <c r="C10" s="145">
        <v>2</v>
      </c>
      <c r="D10" s="145">
        <v>3</v>
      </c>
      <c r="E10" s="145">
        <v>4</v>
      </c>
      <c r="F10" s="147"/>
      <c r="G10" s="147"/>
    </row>
    <row r="11" spans="1:8">
      <c r="B11" s="357" t="s">
        <v>75</v>
      </c>
      <c r="C11" s="358"/>
      <c r="D11" s="358"/>
      <c r="E11" s="359"/>
      <c r="F11" s="80"/>
      <c r="G11" s="80"/>
    </row>
    <row r="12" spans="1:8" ht="40.5" customHeight="1">
      <c r="B12" s="89">
        <v>1</v>
      </c>
      <c r="C12" s="90" t="s">
        <v>84</v>
      </c>
      <c r="D12" s="139" t="s">
        <v>242</v>
      </c>
      <c r="E12" s="139" t="s">
        <v>219</v>
      </c>
      <c r="F12" s="91"/>
      <c r="G12" s="91"/>
    </row>
    <row r="13" spans="1:8" ht="37.5" customHeight="1">
      <c r="B13" s="89">
        <v>2</v>
      </c>
      <c r="C13" s="90" t="s">
        <v>84</v>
      </c>
      <c r="D13" s="139" t="s">
        <v>243</v>
      </c>
      <c r="E13" s="139" t="s">
        <v>220</v>
      </c>
      <c r="F13" s="91"/>
      <c r="G13" s="91"/>
    </row>
    <row r="14" spans="1:8" ht="31.5">
      <c r="B14" s="89">
        <v>3</v>
      </c>
      <c r="C14" s="90" t="s">
        <v>84</v>
      </c>
      <c r="D14" s="139" t="s">
        <v>244</v>
      </c>
      <c r="E14" s="139" t="s">
        <v>221</v>
      </c>
    </row>
    <row r="15" spans="1:8" ht="31.5">
      <c r="B15" s="89">
        <v>4</v>
      </c>
      <c r="C15" s="90" t="s">
        <v>84</v>
      </c>
      <c r="D15" s="139" t="s">
        <v>245</v>
      </c>
      <c r="E15" s="139" t="s">
        <v>222</v>
      </c>
    </row>
    <row r="16" spans="1:8" ht="31.5">
      <c r="B16" s="89">
        <v>5</v>
      </c>
      <c r="C16" s="90" t="s">
        <v>109</v>
      </c>
      <c r="D16" s="139" t="s">
        <v>246</v>
      </c>
      <c r="E16" s="139" t="s">
        <v>223</v>
      </c>
    </row>
    <row r="17" spans="2:5" ht="31.5">
      <c r="B17" s="89">
        <v>6</v>
      </c>
      <c r="C17" s="90" t="s">
        <v>84</v>
      </c>
      <c r="D17" s="139" t="s">
        <v>247</v>
      </c>
      <c r="E17" s="139" t="s">
        <v>225</v>
      </c>
    </row>
    <row r="18" spans="2:5" ht="31.5">
      <c r="B18" s="89">
        <v>7</v>
      </c>
      <c r="C18" s="90" t="s">
        <v>84</v>
      </c>
      <c r="D18" s="139" t="s">
        <v>248</v>
      </c>
      <c r="E18" s="139" t="s">
        <v>226</v>
      </c>
    </row>
    <row r="19" spans="2:5" ht="31.5">
      <c r="B19" s="89">
        <v>8</v>
      </c>
      <c r="C19" s="90" t="s">
        <v>84</v>
      </c>
      <c r="D19" s="139" t="s">
        <v>249</v>
      </c>
      <c r="E19" s="139" t="s">
        <v>227</v>
      </c>
    </row>
    <row r="20" spans="2:5" ht="36" customHeight="1">
      <c r="B20" s="89">
        <v>9</v>
      </c>
      <c r="C20" s="90" t="s">
        <v>109</v>
      </c>
      <c r="D20" s="139" t="s">
        <v>250</v>
      </c>
      <c r="E20" s="139" t="s">
        <v>229</v>
      </c>
    </row>
  </sheetData>
  <mergeCells count="4">
    <mergeCell ref="B6:E6"/>
    <mergeCell ref="B7:E7"/>
    <mergeCell ref="B11:E11"/>
    <mergeCell ref="B2:D2"/>
  </mergeCells>
  <pageMargins left="0.7" right="0.7" top="0.75" bottom="0.75" header="0.3" footer="0.3"/>
  <pageSetup paperSize="9" scale="91" orientation="portrait" verticalDpi="4294967293" r:id="rId1"/>
</worksheet>
</file>

<file path=xl/worksheets/sheet4.xml><?xml version="1.0" encoding="utf-8"?>
<worksheet xmlns="http://schemas.openxmlformats.org/spreadsheetml/2006/main" xmlns:r="http://schemas.openxmlformats.org/officeDocument/2006/relationships">
  <dimension ref="A1:M57"/>
  <sheetViews>
    <sheetView view="pageBreakPreview" topLeftCell="A25" zoomScaleSheetLayoutView="100" workbookViewId="0">
      <selection activeCell="J21" sqref="J20:J21"/>
    </sheetView>
  </sheetViews>
  <sheetFormatPr defaultRowHeight="12.75"/>
  <cols>
    <col min="1" max="1" width="2.7109375" style="315" customWidth="1"/>
    <col min="2" max="2" width="4.5703125" style="36" customWidth="1"/>
    <col min="3" max="4" width="3.7109375" style="36" customWidth="1"/>
    <col min="5" max="5" width="4" style="36" customWidth="1"/>
    <col min="6" max="6" width="4.140625" style="36" customWidth="1"/>
    <col min="7" max="7" width="3.85546875" style="36" customWidth="1"/>
    <col min="8" max="8" width="5" style="36" customWidth="1"/>
    <col min="9" max="9" width="9" style="36" customWidth="1"/>
    <col min="10" max="10" width="56" style="36" customWidth="1"/>
    <col min="11" max="11" width="14.140625" style="37" customWidth="1"/>
    <col min="12" max="12" width="14.85546875" style="38" customWidth="1"/>
    <col min="13" max="13" width="13.7109375" style="38" bestFit="1" customWidth="1"/>
    <col min="14" max="16384" width="9.140625" style="39"/>
  </cols>
  <sheetData>
    <row r="1" spans="1:13">
      <c r="J1" s="113"/>
      <c r="L1" s="38" t="s">
        <v>139</v>
      </c>
    </row>
    <row r="2" spans="1:13" s="120" customFormat="1">
      <c r="A2" s="329"/>
      <c r="B2" s="329"/>
      <c r="C2" s="329"/>
      <c r="D2" s="329"/>
    </row>
    <row r="3" spans="1:13" s="120" customFormat="1" ht="52.5" customHeight="1">
      <c r="A3" s="115"/>
      <c r="B3" s="360"/>
      <c r="C3" s="360"/>
      <c r="D3" s="360"/>
      <c r="K3" s="360" t="s">
        <v>456</v>
      </c>
      <c r="L3" s="360"/>
      <c r="M3" s="360"/>
    </row>
    <row r="4" spans="1:13" s="120" customFormat="1">
      <c r="A4" s="115"/>
    </row>
    <row r="5" spans="1:13" ht="15">
      <c r="A5" s="316"/>
      <c r="B5" s="40"/>
      <c r="C5" s="40"/>
      <c r="D5" s="40"/>
      <c r="E5" s="40"/>
      <c r="F5" s="40"/>
      <c r="G5" s="40"/>
      <c r="H5" s="40"/>
      <c r="I5" s="40"/>
      <c r="J5" s="40"/>
      <c r="K5" s="41"/>
    </row>
    <row r="6" spans="1:13" ht="12.75" customHeight="1">
      <c r="A6" s="361" t="s">
        <v>340</v>
      </c>
      <c r="B6" s="361"/>
      <c r="C6" s="361"/>
      <c r="D6" s="361"/>
      <c r="E6" s="361"/>
      <c r="F6" s="361"/>
      <c r="G6" s="361"/>
      <c r="H6" s="361"/>
      <c r="I6" s="361"/>
      <c r="J6" s="361"/>
      <c r="K6" s="361"/>
      <c r="L6" s="361"/>
      <c r="M6" s="361"/>
    </row>
    <row r="7" spans="1:13" ht="15">
      <c r="A7" s="316" t="s">
        <v>76</v>
      </c>
      <c r="B7" s="40"/>
      <c r="C7" s="40"/>
      <c r="D7" s="40"/>
      <c r="E7" s="40"/>
      <c r="F7" s="40"/>
      <c r="G7" s="40"/>
      <c r="H7" s="40"/>
      <c r="I7" s="40"/>
      <c r="J7" s="42"/>
      <c r="L7" s="43"/>
      <c r="M7" s="44" t="s">
        <v>77</v>
      </c>
    </row>
    <row r="8" spans="1:13" ht="17.25" customHeight="1">
      <c r="A8" s="369" t="s">
        <v>29</v>
      </c>
      <c r="B8" s="366" t="s">
        <v>78</v>
      </c>
      <c r="C8" s="367"/>
      <c r="D8" s="367"/>
      <c r="E8" s="367"/>
      <c r="F8" s="367"/>
      <c r="G8" s="367"/>
      <c r="H8" s="367"/>
      <c r="I8" s="368"/>
      <c r="J8" s="362" t="s">
        <v>259</v>
      </c>
      <c r="K8" s="363" t="s">
        <v>208</v>
      </c>
      <c r="L8" s="363" t="s">
        <v>297</v>
      </c>
      <c r="M8" s="365" t="s">
        <v>339</v>
      </c>
    </row>
    <row r="9" spans="1:13" ht="150.75" customHeight="1">
      <c r="A9" s="370"/>
      <c r="B9" s="94" t="s">
        <v>266</v>
      </c>
      <c r="C9" s="94" t="s">
        <v>79</v>
      </c>
      <c r="D9" s="94" t="s">
        <v>80</v>
      </c>
      <c r="E9" s="94" t="s">
        <v>81</v>
      </c>
      <c r="F9" s="94" t="s">
        <v>82</v>
      </c>
      <c r="G9" s="94" t="s">
        <v>83</v>
      </c>
      <c r="H9" s="94" t="s">
        <v>265</v>
      </c>
      <c r="I9" s="94" t="s">
        <v>264</v>
      </c>
      <c r="J9" s="362"/>
      <c r="K9" s="364"/>
      <c r="L9" s="364"/>
      <c r="M9" s="365"/>
    </row>
    <row r="10" spans="1:13">
      <c r="A10" s="45">
        <v>1</v>
      </c>
      <c r="B10" s="45">
        <v>2</v>
      </c>
      <c r="C10" s="45">
        <v>3</v>
      </c>
      <c r="D10" s="45">
        <v>4</v>
      </c>
      <c r="E10" s="45">
        <v>5</v>
      </c>
      <c r="F10" s="45">
        <v>6</v>
      </c>
      <c r="G10" s="45">
        <v>7</v>
      </c>
      <c r="H10" s="45">
        <v>8</v>
      </c>
      <c r="I10" s="45">
        <v>9</v>
      </c>
      <c r="J10" s="45">
        <v>10</v>
      </c>
      <c r="K10" s="45">
        <v>11</v>
      </c>
      <c r="L10" s="45">
        <v>12</v>
      </c>
      <c r="M10" s="45">
        <v>13</v>
      </c>
    </row>
    <row r="11" spans="1:13" s="38" customFormat="1">
      <c r="A11" s="45">
        <v>1</v>
      </c>
      <c r="B11" s="46" t="s">
        <v>84</v>
      </c>
      <c r="C11" s="46">
        <v>1</v>
      </c>
      <c r="D11" s="46" t="s">
        <v>8</v>
      </c>
      <c r="E11" s="46" t="s">
        <v>8</v>
      </c>
      <c r="F11" s="46" t="s">
        <v>84</v>
      </c>
      <c r="G11" s="46" t="s">
        <v>8</v>
      </c>
      <c r="H11" s="46" t="s">
        <v>85</v>
      </c>
      <c r="I11" s="47" t="s">
        <v>84</v>
      </c>
      <c r="J11" s="48" t="s">
        <v>86</v>
      </c>
      <c r="K11" s="153">
        <f>K12+K25+K33+K16+K37</f>
        <v>984.9</v>
      </c>
      <c r="L11" s="153">
        <f>L12+L25+L33+L16+L37</f>
        <v>1011</v>
      </c>
      <c r="M11" s="153">
        <f>M12+M25+M33+M16+M37</f>
        <v>1046.6999999999998</v>
      </c>
    </row>
    <row r="12" spans="1:13">
      <c r="A12" s="45">
        <v>2</v>
      </c>
      <c r="B12" s="49" t="s">
        <v>84</v>
      </c>
      <c r="C12" s="50" t="s">
        <v>87</v>
      </c>
      <c r="D12" s="49" t="s">
        <v>30</v>
      </c>
      <c r="E12" s="49" t="s">
        <v>8</v>
      </c>
      <c r="F12" s="49" t="s">
        <v>84</v>
      </c>
      <c r="G12" s="49" t="s">
        <v>8</v>
      </c>
      <c r="H12" s="49" t="s">
        <v>85</v>
      </c>
      <c r="I12" s="47" t="s">
        <v>84</v>
      </c>
      <c r="J12" s="48" t="s">
        <v>88</v>
      </c>
      <c r="K12" s="153">
        <f>K13</f>
        <v>743</v>
      </c>
      <c r="L12" s="153">
        <f t="shared" ref="L12:M12" si="0">L13</f>
        <v>765.5</v>
      </c>
      <c r="M12" s="153">
        <f t="shared" si="0"/>
        <v>796.8</v>
      </c>
    </row>
    <row r="13" spans="1:13">
      <c r="A13" s="45">
        <v>3</v>
      </c>
      <c r="B13" s="49" t="s">
        <v>89</v>
      </c>
      <c r="C13" s="50" t="s">
        <v>87</v>
      </c>
      <c r="D13" s="49" t="s">
        <v>30</v>
      </c>
      <c r="E13" s="49" t="s">
        <v>31</v>
      </c>
      <c r="F13" s="49" t="s">
        <v>84</v>
      </c>
      <c r="G13" s="49" t="s">
        <v>30</v>
      </c>
      <c r="H13" s="49" t="s">
        <v>85</v>
      </c>
      <c r="I13" s="47" t="s">
        <v>26</v>
      </c>
      <c r="J13" s="48" t="s">
        <v>91</v>
      </c>
      <c r="K13" s="153">
        <f>K14+K15</f>
        <v>743</v>
      </c>
      <c r="L13" s="153">
        <f t="shared" ref="L13:M13" si="1">L14+L15</f>
        <v>765.5</v>
      </c>
      <c r="M13" s="153">
        <f t="shared" si="1"/>
        <v>796.8</v>
      </c>
    </row>
    <row r="14" spans="1:13" ht="63.75">
      <c r="A14" s="45">
        <v>4</v>
      </c>
      <c r="B14" s="51" t="s">
        <v>89</v>
      </c>
      <c r="C14" s="52" t="s">
        <v>87</v>
      </c>
      <c r="D14" s="51" t="s">
        <v>30</v>
      </c>
      <c r="E14" s="51" t="s">
        <v>31</v>
      </c>
      <c r="F14" s="51" t="s">
        <v>90</v>
      </c>
      <c r="G14" s="51" t="s">
        <v>30</v>
      </c>
      <c r="H14" s="51" t="s">
        <v>85</v>
      </c>
      <c r="I14" s="53" t="s">
        <v>26</v>
      </c>
      <c r="J14" s="55" t="s">
        <v>251</v>
      </c>
      <c r="K14" s="239">
        <v>630</v>
      </c>
      <c r="L14" s="239">
        <v>652.5</v>
      </c>
      <c r="M14" s="239">
        <v>683.8</v>
      </c>
    </row>
    <row r="15" spans="1:13" ht="90.75" customHeight="1">
      <c r="A15" s="45">
        <v>5</v>
      </c>
      <c r="B15" s="51" t="s">
        <v>89</v>
      </c>
      <c r="C15" s="52" t="s">
        <v>87</v>
      </c>
      <c r="D15" s="51" t="s">
        <v>30</v>
      </c>
      <c r="E15" s="51" t="s">
        <v>31</v>
      </c>
      <c r="F15" s="51" t="s">
        <v>92</v>
      </c>
      <c r="G15" s="51" t="s">
        <v>30</v>
      </c>
      <c r="H15" s="51" t="s">
        <v>85</v>
      </c>
      <c r="I15" s="53" t="s">
        <v>26</v>
      </c>
      <c r="J15" s="55" t="s">
        <v>93</v>
      </c>
      <c r="K15" s="239">
        <v>113</v>
      </c>
      <c r="L15" s="239">
        <v>113</v>
      </c>
      <c r="M15" s="239">
        <v>113</v>
      </c>
    </row>
    <row r="16" spans="1:13" ht="31.5">
      <c r="A16" s="45">
        <v>6</v>
      </c>
      <c r="B16" s="56" t="s">
        <v>49</v>
      </c>
      <c r="C16" s="56" t="s">
        <v>87</v>
      </c>
      <c r="D16" s="56" t="s">
        <v>35</v>
      </c>
      <c r="E16" s="56" t="s">
        <v>96</v>
      </c>
      <c r="F16" s="56" t="s">
        <v>8</v>
      </c>
      <c r="G16" s="56" t="s">
        <v>30</v>
      </c>
      <c r="H16" s="56" t="s">
        <v>85</v>
      </c>
      <c r="I16" s="56" t="s">
        <v>26</v>
      </c>
      <c r="J16" s="57" t="s">
        <v>153</v>
      </c>
      <c r="K16" s="240">
        <f>K17+K19+K21+K23</f>
        <v>102.1</v>
      </c>
      <c r="L16" s="240">
        <f>L17+L19+L21+L23</f>
        <v>105.7</v>
      </c>
      <c r="M16" s="240">
        <f>M17+M19+M21+M23</f>
        <v>110.1</v>
      </c>
    </row>
    <row r="17" spans="1:13" ht="57.75" customHeight="1">
      <c r="A17" s="45">
        <v>7</v>
      </c>
      <c r="B17" s="58" t="s">
        <v>49</v>
      </c>
      <c r="C17" s="58" t="s">
        <v>87</v>
      </c>
      <c r="D17" s="58" t="s">
        <v>35</v>
      </c>
      <c r="E17" s="58" t="s">
        <v>96</v>
      </c>
      <c r="F17" s="58" t="s">
        <v>97</v>
      </c>
      <c r="G17" s="58" t="s">
        <v>30</v>
      </c>
      <c r="H17" s="58" t="s">
        <v>85</v>
      </c>
      <c r="I17" s="58" t="s">
        <v>26</v>
      </c>
      <c r="J17" s="59" t="s">
        <v>198</v>
      </c>
      <c r="K17" s="239">
        <v>46.8</v>
      </c>
      <c r="L17" s="239">
        <v>48.7</v>
      </c>
      <c r="M17" s="239">
        <v>50.7</v>
      </c>
    </row>
    <row r="18" spans="1:13" ht="90.75" customHeight="1">
      <c r="A18" s="45">
        <v>8</v>
      </c>
      <c r="B18" s="58" t="s">
        <v>49</v>
      </c>
      <c r="C18" s="58" t="s">
        <v>87</v>
      </c>
      <c r="D18" s="58" t="s">
        <v>35</v>
      </c>
      <c r="E18" s="58" t="s">
        <v>96</v>
      </c>
      <c r="F18" s="58" t="s">
        <v>429</v>
      </c>
      <c r="G18" s="58" t="s">
        <v>30</v>
      </c>
      <c r="H18" s="58" t="s">
        <v>85</v>
      </c>
      <c r="I18" s="58" t="s">
        <v>26</v>
      </c>
      <c r="J18" s="59" t="s">
        <v>430</v>
      </c>
      <c r="K18" s="239">
        <v>46.8</v>
      </c>
      <c r="L18" s="239">
        <v>48.7</v>
      </c>
      <c r="M18" s="239">
        <v>50.7</v>
      </c>
    </row>
    <row r="19" spans="1:13" ht="69" customHeight="1">
      <c r="A19" s="45">
        <v>9</v>
      </c>
      <c r="B19" s="60" t="s">
        <v>49</v>
      </c>
      <c r="C19" s="60" t="s">
        <v>87</v>
      </c>
      <c r="D19" s="60" t="s">
        <v>35</v>
      </c>
      <c r="E19" s="60" t="s">
        <v>96</v>
      </c>
      <c r="F19" s="60" t="s">
        <v>98</v>
      </c>
      <c r="G19" s="60" t="s">
        <v>30</v>
      </c>
      <c r="H19" s="60" t="s">
        <v>85</v>
      </c>
      <c r="I19" s="60" t="s">
        <v>26</v>
      </c>
      <c r="J19" s="59" t="s">
        <v>197</v>
      </c>
      <c r="K19" s="239">
        <v>0.2</v>
      </c>
      <c r="L19" s="239">
        <v>0.2</v>
      </c>
      <c r="M19" s="239">
        <v>0.2</v>
      </c>
    </row>
    <row r="20" spans="1:13" ht="101.25" customHeight="1">
      <c r="A20" s="45">
        <v>10</v>
      </c>
      <c r="B20" s="60" t="s">
        <v>49</v>
      </c>
      <c r="C20" s="60" t="s">
        <v>87</v>
      </c>
      <c r="D20" s="60" t="s">
        <v>35</v>
      </c>
      <c r="E20" s="60" t="s">
        <v>96</v>
      </c>
      <c r="F20" s="60" t="s">
        <v>431</v>
      </c>
      <c r="G20" s="60" t="s">
        <v>30</v>
      </c>
      <c r="H20" s="60" t="s">
        <v>85</v>
      </c>
      <c r="I20" s="60" t="s">
        <v>26</v>
      </c>
      <c r="J20" s="59" t="s">
        <v>432</v>
      </c>
      <c r="K20" s="239">
        <v>0.2</v>
      </c>
      <c r="L20" s="239">
        <v>0.2</v>
      </c>
      <c r="M20" s="239">
        <v>0.2</v>
      </c>
    </row>
    <row r="21" spans="1:13" ht="69" customHeight="1">
      <c r="A21" s="45">
        <v>11</v>
      </c>
      <c r="B21" s="60" t="s">
        <v>49</v>
      </c>
      <c r="C21" s="60" t="s">
        <v>87</v>
      </c>
      <c r="D21" s="60" t="s">
        <v>35</v>
      </c>
      <c r="E21" s="60" t="s">
        <v>96</v>
      </c>
      <c r="F21" s="60" t="s">
        <v>99</v>
      </c>
      <c r="G21" s="60" t="s">
        <v>30</v>
      </c>
      <c r="H21" s="60" t="s">
        <v>85</v>
      </c>
      <c r="I21" s="60" t="s">
        <v>26</v>
      </c>
      <c r="J21" s="59" t="s">
        <v>199</v>
      </c>
      <c r="K21" s="239">
        <v>61.1</v>
      </c>
      <c r="L21" s="239">
        <v>63.5</v>
      </c>
      <c r="M21" s="239">
        <v>65.599999999999994</v>
      </c>
    </row>
    <row r="22" spans="1:13" ht="91.5" customHeight="1">
      <c r="A22" s="45">
        <v>12</v>
      </c>
      <c r="B22" s="60" t="s">
        <v>49</v>
      </c>
      <c r="C22" s="60" t="s">
        <v>87</v>
      </c>
      <c r="D22" s="60" t="s">
        <v>35</v>
      </c>
      <c r="E22" s="60" t="s">
        <v>96</v>
      </c>
      <c r="F22" s="60" t="s">
        <v>433</v>
      </c>
      <c r="G22" s="60" t="s">
        <v>30</v>
      </c>
      <c r="H22" s="60" t="s">
        <v>85</v>
      </c>
      <c r="I22" s="60" t="s">
        <v>26</v>
      </c>
      <c r="J22" s="59" t="s">
        <v>435</v>
      </c>
      <c r="K22" s="239">
        <v>61.1</v>
      </c>
      <c r="L22" s="239">
        <v>63.5</v>
      </c>
      <c r="M22" s="239">
        <v>65.599999999999994</v>
      </c>
    </row>
    <row r="23" spans="1:13" ht="79.5" customHeight="1">
      <c r="A23" s="45">
        <v>13</v>
      </c>
      <c r="B23" s="60" t="s">
        <v>49</v>
      </c>
      <c r="C23" s="60" t="s">
        <v>87</v>
      </c>
      <c r="D23" s="60" t="s">
        <v>35</v>
      </c>
      <c r="E23" s="60" t="s">
        <v>96</v>
      </c>
      <c r="F23" s="60" t="s">
        <v>100</v>
      </c>
      <c r="G23" s="60" t="s">
        <v>30</v>
      </c>
      <c r="H23" s="60" t="s">
        <v>85</v>
      </c>
      <c r="I23" s="60" t="s">
        <v>26</v>
      </c>
      <c r="J23" s="59" t="s">
        <v>200</v>
      </c>
      <c r="K23" s="239">
        <v>-6</v>
      </c>
      <c r="L23" s="239">
        <v>-6.7</v>
      </c>
      <c r="M23" s="239">
        <v>-6.4</v>
      </c>
    </row>
    <row r="24" spans="1:13" ht="104.25" customHeight="1">
      <c r="A24" s="45">
        <v>14</v>
      </c>
      <c r="B24" s="60" t="s">
        <v>49</v>
      </c>
      <c r="C24" s="60" t="s">
        <v>87</v>
      </c>
      <c r="D24" s="60" t="s">
        <v>35</v>
      </c>
      <c r="E24" s="60" t="s">
        <v>96</v>
      </c>
      <c r="F24" s="60" t="s">
        <v>434</v>
      </c>
      <c r="G24" s="60" t="s">
        <v>30</v>
      </c>
      <c r="H24" s="60" t="s">
        <v>85</v>
      </c>
      <c r="I24" s="60" t="s">
        <v>26</v>
      </c>
      <c r="J24" s="59" t="s">
        <v>436</v>
      </c>
      <c r="K24" s="239">
        <v>-6</v>
      </c>
      <c r="L24" s="239">
        <v>-6.7</v>
      </c>
      <c r="M24" s="239">
        <v>-6.4</v>
      </c>
    </row>
    <row r="25" spans="1:13">
      <c r="A25" s="45">
        <v>15</v>
      </c>
      <c r="B25" s="49" t="s">
        <v>89</v>
      </c>
      <c r="C25" s="50" t="s">
        <v>87</v>
      </c>
      <c r="D25" s="49" t="s">
        <v>21</v>
      </c>
      <c r="E25" s="49" t="s">
        <v>8</v>
      </c>
      <c r="F25" s="49" t="s">
        <v>84</v>
      </c>
      <c r="G25" s="49" t="s">
        <v>8</v>
      </c>
      <c r="H25" s="49" t="s">
        <v>85</v>
      </c>
      <c r="I25" s="47" t="s">
        <v>84</v>
      </c>
      <c r="J25" s="48" t="s">
        <v>101</v>
      </c>
      <c r="K25" s="153">
        <f>K28+K26</f>
        <v>40.799999999999997</v>
      </c>
      <c r="L25" s="153">
        <f>L28+L26</f>
        <v>40.799999999999997</v>
      </c>
      <c r="M25" s="153">
        <f>M28+M26</f>
        <v>40.799999999999997</v>
      </c>
    </row>
    <row r="26" spans="1:13">
      <c r="A26" s="45">
        <v>16</v>
      </c>
      <c r="B26" s="61">
        <v>182</v>
      </c>
      <c r="C26" s="61">
        <v>1</v>
      </c>
      <c r="D26" s="61" t="s">
        <v>21</v>
      </c>
      <c r="E26" s="61" t="s">
        <v>30</v>
      </c>
      <c r="F26" s="61" t="s">
        <v>84</v>
      </c>
      <c r="G26" s="61" t="s">
        <v>8</v>
      </c>
      <c r="H26" s="61" t="s">
        <v>85</v>
      </c>
      <c r="I26" s="61">
        <v>110</v>
      </c>
      <c r="J26" s="62" t="s">
        <v>102</v>
      </c>
      <c r="K26" s="153">
        <f>K27</f>
        <v>33.299999999999997</v>
      </c>
      <c r="L26" s="153">
        <f>L27</f>
        <v>33.299999999999997</v>
      </c>
      <c r="M26" s="153">
        <f>M27</f>
        <v>33.299999999999997</v>
      </c>
    </row>
    <row r="27" spans="1:13" ht="38.25">
      <c r="A27" s="45">
        <v>17</v>
      </c>
      <c r="B27" s="60">
        <v>182</v>
      </c>
      <c r="C27" s="60">
        <v>1</v>
      </c>
      <c r="D27" s="60" t="s">
        <v>21</v>
      </c>
      <c r="E27" s="60" t="s">
        <v>30</v>
      </c>
      <c r="F27" s="60" t="s">
        <v>94</v>
      </c>
      <c r="G27" s="60" t="s">
        <v>32</v>
      </c>
      <c r="H27" s="60" t="s">
        <v>85</v>
      </c>
      <c r="I27" s="60">
        <v>110</v>
      </c>
      <c r="J27" s="59" t="s">
        <v>437</v>
      </c>
      <c r="K27" s="188">
        <v>33.299999999999997</v>
      </c>
      <c r="L27" s="188">
        <v>33.299999999999997</v>
      </c>
      <c r="M27" s="188">
        <v>33.299999999999997</v>
      </c>
    </row>
    <row r="28" spans="1:13">
      <c r="A28" s="45">
        <v>18</v>
      </c>
      <c r="B28" s="49" t="s">
        <v>84</v>
      </c>
      <c r="C28" s="50" t="s">
        <v>87</v>
      </c>
      <c r="D28" s="49" t="s">
        <v>21</v>
      </c>
      <c r="E28" s="49" t="s">
        <v>21</v>
      </c>
      <c r="F28" s="49" t="s">
        <v>84</v>
      </c>
      <c r="G28" s="49" t="s">
        <v>8</v>
      </c>
      <c r="H28" s="49" t="s">
        <v>85</v>
      </c>
      <c r="I28" s="47" t="s">
        <v>26</v>
      </c>
      <c r="J28" s="48" t="s">
        <v>103</v>
      </c>
      <c r="K28" s="153">
        <f>K29+K31</f>
        <v>7.5</v>
      </c>
      <c r="L28" s="153">
        <f>L29+L31</f>
        <v>7.5</v>
      </c>
      <c r="M28" s="153">
        <f>M29+M31</f>
        <v>7.5</v>
      </c>
    </row>
    <row r="29" spans="1:13">
      <c r="A29" s="45">
        <v>19</v>
      </c>
      <c r="B29" s="64" t="s">
        <v>89</v>
      </c>
      <c r="C29" s="63" t="s">
        <v>87</v>
      </c>
      <c r="D29" s="64" t="s">
        <v>21</v>
      </c>
      <c r="E29" s="64" t="s">
        <v>21</v>
      </c>
      <c r="F29" s="64" t="s">
        <v>94</v>
      </c>
      <c r="G29" s="64" t="s">
        <v>8</v>
      </c>
      <c r="H29" s="64" t="s">
        <v>85</v>
      </c>
      <c r="I29" s="65" t="s">
        <v>26</v>
      </c>
      <c r="J29" s="54" t="s">
        <v>238</v>
      </c>
      <c r="K29" s="241">
        <f>K30</f>
        <v>0.5</v>
      </c>
      <c r="L29" s="241">
        <f>L30</f>
        <v>0.5</v>
      </c>
      <c r="M29" s="241">
        <f>M30</f>
        <v>0.5</v>
      </c>
    </row>
    <row r="30" spans="1:13" ht="25.5">
      <c r="A30" s="45">
        <v>20</v>
      </c>
      <c r="B30" s="51" t="s">
        <v>89</v>
      </c>
      <c r="C30" s="63" t="s">
        <v>87</v>
      </c>
      <c r="D30" s="64" t="s">
        <v>21</v>
      </c>
      <c r="E30" s="64" t="s">
        <v>21</v>
      </c>
      <c r="F30" s="64" t="s">
        <v>105</v>
      </c>
      <c r="G30" s="64" t="s">
        <v>32</v>
      </c>
      <c r="H30" s="64" t="s">
        <v>85</v>
      </c>
      <c r="I30" s="65" t="s">
        <v>26</v>
      </c>
      <c r="J30" s="54" t="s">
        <v>114</v>
      </c>
      <c r="K30" s="241">
        <v>0.5</v>
      </c>
      <c r="L30" s="241">
        <v>0.5</v>
      </c>
      <c r="M30" s="241">
        <v>0.5</v>
      </c>
    </row>
    <row r="31" spans="1:13">
      <c r="A31" s="45">
        <v>21</v>
      </c>
      <c r="B31" s="51" t="s">
        <v>89</v>
      </c>
      <c r="C31" s="52" t="s">
        <v>87</v>
      </c>
      <c r="D31" s="51" t="s">
        <v>21</v>
      </c>
      <c r="E31" s="51" t="s">
        <v>21</v>
      </c>
      <c r="F31" s="51" t="s">
        <v>95</v>
      </c>
      <c r="G31" s="51" t="s">
        <v>8</v>
      </c>
      <c r="H31" s="51" t="s">
        <v>85</v>
      </c>
      <c r="I31" s="53" t="s">
        <v>26</v>
      </c>
      <c r="J31" s="54" t="s">
        <v>240</v>
      </c>
      <c r="K31" s="188">
        <f>K32</f>
        <v>7</v>
      </c>
      <c r="L31" s="188">
        <f>L32</f>
        <v>7</v>
      </c>
      <c r="M31" s="188">
        <f>M32</f>
        <v>7</v>
      </c>
    </row>
    <row r="32" spans="1:13" ht="33" customHeight="1">
      <c r="A32" s="45">
        <v>22</v>
      </c>
      <c r="B32" s="51" t="s">
        <v>89</v>
      </c>
      <c r="C32" s="52" t="s">
        <v>87</v>
      </c>
      <c r="D32" s="51" t="s">
        <v>21</v>
      </c>
      <c r="E32" s="51" t="s">
        <v>21</v>
      </c>
      <c r="F32" s="51" t="s">
        <v>113</v>
      </c>
      <c r="G32" s="51" t="s">
        <v>32</v>
      </c>
      <c r="H32" s="51" t="s">
        <v>85</v>
      </c>
      <c r="I32" s="53" t="s">
        <v>26</v>
      </c>
      <c r="J32" s="54" t="s">
        <v>239</v>
      </c>
      <c r="K32" s="188">
        <v>7</v>
      </c>
      <c r="L32" s="188">
        <v>7</v>
      </c>
      <c r="M32" s="188">
        <v>7</v>
      </c>
    </row>
    <row r="33" spans="1:13">
      <c r="A33" s="45">
        <v>23</v>
      </c>
      <c r="B33" s="49" t="s">
        <v>84</v>
      </c>
      <c r="C33" s="50" t="s">
        <v>87</v>
      </c>
      <c r="D33" s="49" t="s">
        <v>33</v>
      </c>
      <c r="E33" s="49" t="s">
        <v>8</v>
      </c>
      <c r="F33" s="49" t="s">
        <v>84</v>
      </c>
      <c r="G33" s="49" t="s">
        <v>8</v>
      </c>
      <c r="H33" s="49" t="s">
        <v>85</v>
      </c>
      <c r="I33" s="47" t="s">
        <v>84</v>
      </c>
      <c r="J33" s="48" t="s">
        <v>241</v>
      </c>
      <c r="K33" s="153">
        <f>K34</f>
        <v>7</v>
      </c>
      <c r="L33" s="153">
        <f t="shared" ref="L33:M33" si="2">L34</f>
        <v>7</v>
      </c>
      <c r="M33" s="153">
        <f t="shared" si="2"/>
        <v>7</v>
      </c>
    </row>
    <row r="34" spans="1:13" ht="25.5">
      <c r="A34" s="45">
        <v>24</v>
      </c>
      <c r="B34" s="51" t="s">
        <v>84</v>
      </c>
      <c r="C34" s="52" t="s">
        <v>87</v>
      </c>
      <c r="D34" s="51" t="s">
        <v>33</v>
      </c>
      <c r="E34" s="51" t="s">
        <v>8</v>
      </c>
      <c r="F34" s="51" t="s">
        <v>84</v>
      </c>
      <c r="G34" s="51" t="s">
        <v>8</v>
      </c>
      <c r="H34" s="51" t="s">
        <v>85</v>
      </c>
      <c r="I34" s="53" t="s">
        <v>84</v>
      </c>
      <c r="J34" s="54" t="s">
        <v>104</v>
      </c>
      <c r="K34" s="188">
        <f>K35</f>
        <v>7</v>
      </c>
      <c r="L34" s="188">
        <f>L35</f>
        <v>7</v>
      </c>
      <c r="M34" s="188">
        <f>M35</f>
        <v>7</v>
      </c>
    </row>
    <row r="35" spans="1:13" ht="60.75" customHeight="1">
      <c r="A35" s="45">
        <v>25</v>
      </c>
      <c r="B35" s="51" t="s">
        <v>109</v>
      </c>
      <c r="C35" s="52" t="s">
        <v>87</v>
      </c>
      <c r="D35" s="51" t="s">
        <v>33</v>
      </c>
      <c r="E35" s="51" t="s">
        <v>34</v>
      </c>
      <c r="F35" s="51" t="s">
        <v>92</v>
      </c>
      <c r="G35" s="51" t="s">
        <v>30</v>
      </c>
      <c r="H35" s="51" t="s">
        <v>85</v>
      </c>
      <c r="I35" s="53" t="s">
        <v>26</v>
      </c>
      <c r="J35" s="54" t="s">
        <v>14</v>
      </c>
      <c r="K35" s="188">
        <v>7</v>
      </c>
      <c r="L35" s="188">
        <v>7</v>
      </c>
      <c r="M35" s="188">
        <v>7</v>
      </c>
    </row>
    <row r="36" spans="1:13" ht="42" customHeight="1">
      <c r="A36" s="45">
        <v>26</v>
      </c>
      <c r="B36" s="51" t="s">
        <v>84</v>
      </c>
      <c r="C36" s="52" t="s">
        <v>87</v>
      </c>
      <c r="D36" s="51" t="s">
        <v>295</v>
      </c>
      <c r="E36" s="51" t="s">
        <v>438</v>
      </c>
      <c r="F36" s="51" t="s">
        <v>440</v>
      </c>
      <c r="G36" s="51" t="s">
        <v>8</v>
      </c>
      <c r="H36" s="51" t="s">
        <v>85</v>
      </c>
      <c r="I36" s="53" t="s">
        <v>84</v>
      </c>
      <c r="J36" s="54" t="s">
        <v>441</v>
      </c>
      <c r="K36" s="144">
        <v>92</v>
      </c>
      <c r="L36" s="144">
        <v>92</v>
      </c>
      <c r="M36" s="144">
        <v>92</v>
      </c>
    </row>
    <row r="37" spans="1:13" ht="35.25" customHeight="1">
      <c r="A37" s="45">
        <v>27</v>
      </c>
      <c r="B37" s="51" t="s">
        <v>109</v>
      </c>
      <c r="C37" s="52" t="s">
        <v>87</v>
      </c>
      <c r="D37" s="51" t="s">
        <v>295</v>
      </c>
      <c r="E37" s="51" t="s">
        <v>438</v>
      </c>
      <c r="F37" s="51" t="s">
        <v>439</v>
      </c>
      <c r="G37" s="51" t="s">
        <v>32</v>
      </c>
      <c r="H37" s="51" t="s">
        <v>85</v>
      </c>
      <c r="I37" s="53" t="s">
        <v>46</v>
      </c>
      <c r="J37" s="54" t="s">
        <v>280</v>
      </c>
      <c r="K37" s="144">
        <v>92</v>
      </c>
      <c r="L37" s="144">
        <v>92</v>
      </c>
      <c r="M37" s="144">
        <v>92</v>
      </c>
    </row>
    <row r="38" spans="1:13">
      <c r="A38" s="45">
        <v>28</v>
      </c>
      <c r="B38" s="49" t="s">
        <v>84</v>
      </c>
      <c r="C38" s="49" t="s">
        <v>106</v>
      </c>
      <c r="D38" s="49" t="s">
        <v>8</v>
      </c>
      <c r="E38" s="49" t="s">
        <v>8</v>
      </c>
      <c r="F38" s="49" t="s">
        <v>84</v>
      </c>
      <c r="G38" s="49" t="s">
        <v>8</v>
      </c>
      <c r="H38" s="49" t="s">
        <v>85</v>
      </c>
      <c r="I38" s="47" t="s">
        <v>84</v>
      </c>
      <c r="J38" s="68" t="s">
        <v>107</v>
      </c>
      <c r="K38" s="153">
        <f>K39</f>
        <v>11353.408520000001</v>
      </c>
      <c r="L38" s="153">
        <f t="shared" ref="L38:M38" si="3">L39</f>
        <v>10181.978810000001</v>
      </c>
      <c r="M38" s="153">
        <f t="shared" si="3"/>
        <v>10150.471600000001</v>
      </c>
    </row>
    <row r="39" spans="1:13" ht="28.5" customHeight="1">
      <c r="A39" s="45">
        <v>29</v>
      </c>
      <c r="B39" s="66" t="s">
        <v>84</v>
      </c>
      <c r="C39" s="66" t="s">
        <v>106</v>
      </c>
      <c r="D39" s="66" t="s">
        <v>31</v>
      </c>
      <c r="E39" s="66" t="s">
        <v>8</v>
      </c>
      <c r="F39" s="66" t="s">
        <v>84</v>
      </c>
      <c r="G39" s="66" t="s">
        <v>8</v>
      </c>
      <c r="H39" s="66" t="s">
        <v>85</v>
      </c>
      <c r="I39" s="67" t="s">
        <v>84</v>
      </c>
      <c r="J39" s="68" t="s">
        <v>108</v>
      </c>
      <c r="K39" s="153">
        <f>K40+K43+K49</f>
        <v>11353.408520000001</v>
      </c>
      <c r="L39" s="153">
        <f>L40+L43+L49</f>
        <v>10181.978810000001</v>
      </c>
      <c r="M39" s="153">
        <f>M40+M43+M49</f>
        <v>10150.471600000001</v>
      </c>
    </row>
    <row r="40" spans="1:13" s="70" customFormat="1" ht="25.5">
      <c r="A40" s="45">
        <v>30</v>
      </c>
      <c r="B40" s="66" t="s">
        <v>84</v>
      </c>
      <c r="C40" s="66" t="s">
        <v>106</v>
      </c>
      <c r="D40" s="66" t="s">
        <v>31</v>
      </c>
      <c r="E40" s="66" t="s">
        <v>442</v>
      </c>
      <c r="F40" s="66" t="s">
        <v>84</v>
      </c>
      <c r="G40" s="66" t="s">
        <v>8</v>
      </c>
      <c r="H40" s="66" t="s">
        <v>85</v>
      </c>
      <c r="I40" s="67" t="s">
        <v>298</v>
      </c>
      <c r="J40" s="68" t="s">
        <v>24</v>
      </c>
      <c r="K40" s="153">
        <f>K41</f>
        <v>4825.8999999999996</v>
      </c>
      <c r="L40" s="153">
        <f t="shared" ref="L40:M41" si="4">L41</f>
        <v>4854.3999999999996</v>
      </c>
      <c r="M40" s="153">
        <f t="shared" si="4"/>
        <v>4854.3999999999996</v>
      </c>
    </row>
    <row r="41" spans="1:13" s="71" customFormat="1">
      <c r="A41" s="45">
        <v>31</v>
      </c>
      <c r="B41" s="66" t="s">
        <v>109</v>
      </c>
      <c r="C41" s="51" t="s">
        <v>106</v>
      </c>
      <c r="D41" s="51" t="s">
        <v>31</v>
      </c>
      <c r="E41" s="51" t="s">
        <v>442</v>
      </c>
      <c r="F41" s="51" t="s">
        <v>110</v>
      </c>
      <c r="G41" s="51" t="s">
        <v>8</v>
      </c>
      <c r="H41" s="51" t="s">
        <v>85</v>
      </c>
      <c r="I41" s="67" t="s">
        <v>298</v>
      </c>
      <c r="J41" s="54" t="s">
        <v>230</v>
      </c>
      <c r="K41" s="153">
        <f>K42</f>
        <v>4825.8999999999996</v>
      </c>
      <c r="L41" s="153">
        <f t="shared" si="4"/>
        <v>4854.3999999999996</v>
      </c>
      <c r="M41" s="153">
        <f t="shared" si="4"/>
        <v>4854.3999999999996</v>
      </c>
    </row>
    <row r="42" spans="1:13" s="71" customFormat="1" ht="38.25">
      <c r="A42" s="45">
        <v>32</v>
      </c>
      <c r="B42" s="66" t="s">
        <v>109</v>
      </c>
      <c r="C42" s="51" t="s">
        <v>106</v>
      </c>
      <c r="D42" s="51" t="s">
        <v>31</v>
      </c>
      <c r="E42" s="51" t="s">
        <v>442</v>
      </c>
      <c r="F42" s="51" t="s">
        <v>110</v>
      </c>
      <c r="G42" s="51" t="s">
        <v>32</v>
      </c>
      <c r="H42" s="51" t="s">
        <v>85</v>
      </c>
      <c r="I42" s="67" t="s">
        <v>298</v>
      </c>
      <c r="J42" s="54" t="s">
        <v>343</v>
      </c>
      <c r="K42" s="153">
        <v>4825.8999999999996</v>
      </c>
      <c r="L42" s="153">
        <v>4854.3999999999996</v>
      </c>
      <c r="M42" s="153">
        <v>4854.3999999999996</v>
      </c>
    </row>
    <row r="43" spans="1:13" s="71" customFormat="1" ht="27.75" customHeight="1">
      <c r="A43" s="45">
        <v>33</v>
      </c>
      <c r="B43" s="66" t="s">
        <v>84</v>
      </c>
      <c r="C43" s="66" t="s">
        <v>106</v>
      </c>
      <c r="D43" s="66" t="s">
        <v>31</v>
      </c>
      <c r="E43" s="66" t="s">
        <v>97</v>
      </c>
      <c r="F43" s="66" t="s">
        <v>84</v>
      </c>
      <c r="G43" s="66" t="s">
        <v>8</v>
      </c>
      <c r="H43" s="66" t="s">
        <v>85</v>
      </c>
      <c r="I43" s="67" t="s">
        <v>298</v>
      </c>
      <c r="J43" s="103" t="s">
        <v>443</v>
      </c>
      <c r="K43" s="153">
        <f>K47+K44</f>
        <v>134.20000000000002</v>
      </c>
      <c r="L43" s="153">
        <f>L47+L44</f>
        <v>134.6</v>
      </c>
      <c r="M43" s="153">
        <f>M47+M44</f>
        <v>137.69999999999999</v>
      </c>
    </row>
    <row r="44" spans="1:13" ht="39.75" customHeight="1">
      <c r="A44" s="45">
        <v>34</v>
      </c>
      <c r="B44" s="66" t="s">
        <v>84</v>
      </c>
      <c r="C44" s="51" t="s">
        <v>106</v>
      </c>
      <c r="D44" s="51" t="s">
        <v>31</v>
      </c>
      <c r="E44" s="51" t="s">
        <v>97</v>
      </c>
      <c r="F44" s="51" t="s">
        <v>160</v>
      </c>
      <c r="G44" s="51" t="s">
        <v>8</v>
      </c>
      <c r="H44" s="51" t="s">
        <v>85</v>
      </c>
      <c r="I44" s="53" t="s">
        <v>298</v>
      </c>
      <c r="J44" s="72" t="s">
        <v>206</v>
      </c>
      <c r="K44" s="188">
        <f>K46</f>
        <v>1.5</v>
      </c>
      <c r="L44" s="188">
        <f t="shared" ref="L44:M44" si="5">L46</f>
        <v>1.5</v>
      </c>
      <c r="M44" s="188">
        <f t="shared" si="5"/>
        <v>1.5</v>
      </c>
    </row>
    <row r="45" spans="1:13" ht="39.75" customHeight="1">
      <c r="A45" s="45">
        <v>35</v>
      </c>
      <c r="B45" s="66" t="s">
        <v>84</v>
      </c>
      <c r="C45" s="51" t="s">
        <v>106</v>
      </c>
      <c r="D45" s="51" t="s">
        <v>31</v>
      </c>
      <c r="E45" s="51" t="s">
        <v>97</v>
      </c>
      <c r="F45" s="51" t="s">
        <v>160</v>
      </c>
      <c r="G45" s="51" t="s">
        <v>32</v>
      </c>
      <c r="H45" s="51" t="s">
        <v>85</v>
      </c>
      <c r="I45" s="53" t="s">
        <v>298</v>
      </c>
      <c r="J45" s="72" t="s">
        <v>444</v>
      </c>
      <c r="K45" s="188">
        <f>K46</f>
        <v>1.5</v>
      </c>
      <c r="L45" s="188">
        <f t="shared" ref="L45:M45" si="6">L46</f>
        <v>1.5</v>
      </c>
      <c r="M45" s="188">
        <f t="shared" si="6"/>
        <v>1.5</v>
      </c>
    </row>
    <row r="46" spans="1:13" ht="55.5" customHeight="1">
      <c r="A46" s="45">
        <v>36</v>
      </c>
      <c r="B46" s="66" t="s">
        <v>109</v>
      </c>
      <c r="C46" s="51" t="s">
        <v>106</v>
      </c>
      <c r="D46" s="51" t="s">
        <v>31</v>
      </c>
      <c r="E46" s="51" t="s">
        <v>97</v>
      </c>
      <c r="F46" s="51" t="s">
        <v>160</v>
      </c>
      <c r="G46" s="51" t="s">
        <v>32</v>
      </c>
      <c r="H46" s="51" t="s">
        <v>390</v>
      </c>
      <c r="I46" s="53" t="s">
        <v>298</v>
      </c>
      <c r="J46" s="72" t="s">
        <v>362</v>
      </c>
      <c r="K46" s="188">
        <v>1.5</v>
      </c>
      <c r="L46" s="188">
        <v>1.5</v>
      </c>
      <c r="M46" s="188">
        <v>1.5</v>
      </c>
    </row>
    <row r="47" spans="1:13" ht="34.5" customHeight="1">
      <c r="A47" s="45">
        <v>37</v>
      </c>
      <c r="B47" s="66" t="s">
        <v>84</v>
      </c>
      <c r="C47" s="51" t="s">
        <v>106</v>
      </c>
      <c r="D47" s="51" t="s">
        <v>31</v>
      </c>
      <c r="E47" s="51" t="s">
        <v>201</v>
      </c>
      <c r="F47" s="51" t="s">
        <v>202</v>
      </c>
      <c r="G47" s="51" t="s">
        <v>8</v>
      </c>
      <c r="H47" s="51" t="s">
        <v>85</v>
      </c>
      <c r="I47" s="53" t="s">
        <v>298</v>
      </c>
      <c r="J47" s="72" t="s">
        <v>253</v>
      </c>
      <c r="K47" s="188">
        <f>K48</f>
        <v>132.70000000000002</v>
      </c>
      <c r="L47" s="188">
        <f>L48</f>
        <v>133.1</v>
      </c>
      <c r="M47" s="188">
        <f>M48</f>
        <v>136.19999999999999</v>
      </c>
    </row>
    <row r="48" spans="1:13" ht="39.75" customHeight="1">
      <c r="A48" s="45">
        <v>38</v>
      </c>
      <c r="B48" s="66" t="s">
        <v>109</v>
      </c>
      <c r="C48" s="51" t="s">
        <v>106</v>
      </c>
      <c r="D48" s="51" t="s">
        <v>31</v>
      </c>
      <c r="E48" s="51" t="s">
        <v>201</v>
      </c>
      <c r="F48" s="51" t="s">
        <v>202</v>
      </c>
      <c r="G48" s="51" t="s">
        <v>32</v>
      </c>
      <c r="H48" s="51" t="s">
        <v>85</v>
      </c>
      <c r="I48" s="53" t="s">
        <v>298</v>
      </c>
      <c r="J48" s="72" t="s">
        <v>203</v>
      </c>
      <c r="K48" s="188">
        <f>121.4+11.3</f>
        <v>132.70000000000002</v>
      </c>
      <c r="L48" s="242">
        <f>122.4+10.7</f>
        <v>133.1</v>
      </c>
      <c r="M48" s="242">
        <v>136.19999999999999</v>
      </c>
    </row>
    <row r="49" spans="1:13" s="71" customFormat="1" ht="20.25" customHeight="1">
      <c r="A49" s="45">
        <v>39</v>
      </c>
      <c r="B49" s="66" t="s">
        <v>84</v>
      </c>
      <c r="C49" s="51" t="s">
        <v>106</v>
      </c>
      <c r="D49" s="51" t="s">
        <v>31</v>
      </c>
      <c r="E49" s="51" t="s">
        <v>98</v>
      </c>
      <c r="F49" s="51" t="s">
        <v>84</v>
      </c>
      <c r="G49" s="51" t="s">
        <v>8</v>
      </c>
      <c r="H49" s="51" t="s">
        <v>85</v>
      </c>
      <c r="I49" s="53" t="s">
        <v>298</v>
      </c>
      <c r="J49" s="54" t="s">
        <v>161</v>
      </c>
      <c r="K49" s="153">
        <f>K50</f>
        <v>6393.3085200000005</v>
      </c>
      <c r="L49" s="153">
        <f t="shared" ref="L49:M50" si="7">L50</f>
        <v>5192.9788100000005</v>
      </c>
      <c r="M49" s="153">
        <f t="shared" si="7"/>
        <v>5158.3716000000004</v>
      </c>
    </row>
    <row r="50" spans="1:13" s="69" customFormat="1" ht="31.5" customHeight="1">
      <c r="A50" s="45">
        <v>40</v>
      </c>
      <c r="B50" s="66" t="s">
        <v>84</v>
      </c>
      <c r="C50" s="51" t="s">
        <v>106</v>
      </c>
      <c r="D50" s="51" t="s">
        <v>31</v>
      </c>
      <c r="E50" s="51" t="s">
        <v>204</v>
      </c>
      <c r="F50" s="51" t="s">
        <v>111</v>
      </c>
      <c r="G50" s="51" t="s">
        <v>8</v>
      </c>
      <c r="H50" s="51" t="s">
        <v>85</v>
      </c>
      <c r="I50" s="53" t="s">
        <v>298</v>
      </c>
      <c r="J50" s="54" t="s">
        <v>252</v>
      </c>
      <c r="K50" s="153">
        <f>K51</f>
        <v>6393.3085200000005</v>
      </c>
      <c r="L50" s="153">
        <f t="shared" si="7"/>
        <v>5192.9788100000005</v>
      </c>
      <c r="M50" s="153">
        <f t="shared" si="7"/>
        <v>5158.3716000000004</v>
      </c>
    </row>
    <row r="51" spans="1:13" s="69" customFormat="1" ht="42.75" customHeight="1">
      <c r="A51" s="45">
        <v>41</v>
      </c>
      <c r="B51" s="66" t="s">
        <v>109</v>
      </c>
      <c r="C51" s="51" t="s">
        <v>106</v>
      </c>
      <c r="D51" s="51" t="s">
        <v>31</v>
      </c>
      <c r="E51" s="51" t="s">
        <v>204</v>
      </c>
      <c r="F51" s="51" t="s">
        <v>111</v>
      </c>
      <c r="G51" s="51" t="s">
        <v>32</v>
      </c>
      <c r="H51" s="51" t="s">
        <v>85</v>
      </c>
      <c r="I51" s="53" t="s">
        <v>298</v>
      </c>
      <c r="J51" s="54" t="s">
        <v>205</v>
      </c>
      <c r="K51" s="188">
        <f>K56+K52+K53+K54+K55</f>
        <v>6393.3085200000005</v>
      </c>
      <c r="L51" s="188">
        <f t="shared" ref="L51:M51" si="8">L56+L52+L53+L54+L55</f>
        <v>5192.9788100000005</v>
      </c>
      <c r="M51" s="188">
        <f t="shared" si="8"/>
        <v>5158.3716000000004</v>
      </c>
    </row>
    <row r="52" spans="1:13" s="69" customFormat="1" ht="38.25">
      <c r="A52" s="45">
        <v>42</v>
      </c>
      <c r="B52" s="51" t="s">
        <v>109</v>
      </c>
      <c r="C52" s="51" t="s">
        <v>106</v>
      </c>
      <c r="D52" s="51" t="s">
        <v>31</v>
      </c>
      <c r="E52" s="51" t="s">
        <v>204</v>
      </c>
      <c r="F52" s="51" t="s">
        <v>111</v>
      </c>
      <c r="G52" s="51" t="s">
        <v>32</v>
      </c>
      <c r="H52" s="51" t="s">
        <v>391</v>
      </c>
      <c r="I52" s="53" t="s">
        <v>298</v>
      </c>
      <c r="J52" s="54" t="s">
        <v>346</v>
      </c>
      <c r="K52" s="188">
        <f>5537.43476+108</f>
        <v>5645.4347600000001</v>
      </c>
      <c r="L52" s="188">
        <v>4769.15344</v>
      </c>
      <c r="M52" s="188">
        <v>4719.3869999999997</v>
      </c>
    </row>
    <row r="53" spans="1:13" s="69" customFormat="1" ht="81" customHeight="1">
      <c r="A53" s="45">
        <v>43</v>
      </c>
      <c r="B53" s="51" t="s">
        <v>109</v>
      </c>
      <c r="C53" s="51" t="s">
        <v>106</v>
      </c>
      <c r="D53" s="51" t="s">
        <v>31</v>
      </c>
      <c r="E53" s="51" t="s">
        <v>204</v>
      </c>
      <c r="F53" s="51" t="s">
        <v>111</v>
      </c>
      <c r="G53" s="51" t="s">
        <v>32</v>
      </c>
      <c r="H53" s="51" t="s">
        <v>392</v>
      </c>
      <c r="I53" s="53" t="s">
        <v>298</v>
      </c>
      <c r="J53" s="54" t="s">
        <v>344</v>
      </c>
      <c r="K53" s="188">
        <v>167.333</v>
      </c>
      <c r="L53" s="188">
        <v>0</v>
      </c>
      <c r="M53" s="188">
        <v>0</v>
      </c>
    </row>
    <row r="54" spans="1:13" s="69" customFormat="1" ht="57.75" customHeight="1">
      <c r="A54" s="45">
        <v>44</v>
      </c>
      <c r="B54" s="51" t="s">
        <v>109</v>
      </c>
      <c r="C54" s="51" t="s">
        <v>106</v>
      </c>
      <c r="D54" s="51" t="s">
        <v>31</v>
      </c>
      <c r="E54" s="51" t="s">
        <v>204</v>
      </c>
      <c r="F54" s="51" t="s">
        <v>111</v>
      </c>
      <c r="G54" s="51" t="s">
        <v>32</v>
      </c>
      <c r="H54" s="51" t="s">
        <v>453</v>
      </c>
      <c r="I54" s="53" t="s">
        <v>298</v>
      </c>
      <c r="J54" s="54" t="s">
        <v>348</v>
      </c>
      <c r="K54" s="188">
        <v>364.42075999999997</v>
      </c>
      <c r="L54" s="188">
        <v>378.99736999999999</v>
      </c>
      <c r="M54" s="188">
        <v>394.15660000000003</v>
      </c>
    </row>
    <row r="55" spans="1:13" s="69" customFormat="1" ht="48" customHeight="1">
      <c r="A55" s="45">
        <v>45</v>
      </c>
      <c r="B55" s="51" t="s">
        <v>109</v>
      </c>
      <c r="C55" s="51" t="s">
        <v>106</v>
      </c>
      <c r="D55" s="51" t="s">
        <v>31</v>
      </c>
      <c r="E55" s="51" t="s">
        <v>204</v>
      </c>
      <c r="F55" s="51" t="s">
        <v>111</v>
      </c>
      <c r="G55" s="51" t="s">
        <v>32</v>
      </c>
      <c r="H55" s="51" t="s">
        <v>389</v>
      </c>
      <c r="I55" s="53" t="s">
        <v>298</v>
      </c>
      <c r="J55" s="54" t="s">
        <v>354</v>
      </c>
      <c r="K55" s="188">
        <v>32.020000000000003</v>
      </c>
      <c r="L55" s="188">
        <f>44.8+0.028</f>
        <v>44.827999999999996</v>
      </c>
      <c r="M55" s="188">
        <f>44.8+0.028</f>
        <v>44.827999999999996</v>
      </c>
    </row>
    <row r="56" spans="1:13" s="69" customFormat="1" ht="81.75" customHeight="1">
      <c r="A56" s="45">
        <v>46</v>
      </c>
      <c r="B56" s="51" t="s">
        <v>109</v>
      </c>
      <c r="C56" s="51" t="s">
        <v>106</v>
      </c>
      <c r="D56" s="51" t="s">
        <v>31</v>
      </c>
      <c r="E56" s="51" t="s">
        <v>204</v>
      </c>
      <c r="F56" s="51" t="s">
        <v>111</v>
      </c>
      <c r="G56" s="51" t="s">
        <v>32</v>
      </c>
      <c r="H56" s="51" t="s">
        <v>452</v>
      </c>
      <c r="I56" s="53" t="s">
        <v>298</v>
      </c>
      <c r="J56" s="54" t="s">
        <v>451</v>
      </c>
      <c r="K56" s="188">
        <v>184.1</v>
      </c>
      <c r="L56" s="188">
        <v>0</v>
      </c>
      <c r="M56" s="188">
        <v>0</v>
      </c>
    </row>
    <row r="57" spans="1:13" s="76" customFormat="1" ht="15.75">
      <c r="A57" s="45">
        <v>47</v>
      </c>
      <c r="B57" s="73"/>
      <c r="C57" s="73"/>
      <c r="D57" s="73"/>
      <c r="E57" s="73"/>
      <c r="F57" s="73"/>
      <c r="G57" s="73"/>
      <c r="H57" s="73"/>
      <c r="I57" s="74"/>
      <c r="J57" s="75" t="s">
        <v>112</v>
      </c>
      <c r="K57" s="152">
        <f>K11+K38</f>
        <v>12338.30852</v>
      </c>
      <c r="L57" s="152">
        <f t="shared" ref="L57:M57" si="9">L11+L38</f>
        <v>11192.978810000001</v>
      </c>
      <c r="M57" s="152">
        <f t="shared" si="9"/>
        <v>11197.171600000001</v>
      </c>
    </row>
  </sheetData>
  <mergeCells count="10">
    <mergeCell ref="A2:D2"/>
    <mergeCell ref="B3:D3"/>
    <mergeCell ref="K3:M3"/>
    <mergeCell ref="A6:M6"/>
    <mergeCell ref="J8:J9"/>
    <mergeCell ref="K8:K9"/>
    <mergeCell ref="L8:L9"/>
    <mergeCell ref="M8:M9"/>
    <mergeCell ref="B8:I8"/>
    <mergeCell ref="A8:A9"/>
  </mergeCells>
  <pageMargins left="0.7" right="0.7" top="0.75" bottom="0.75" header="0.3" footer="0.3"/>
  <pageSetup paperSize="9" scale="62" orientation="portrait" verticalDpi="4294967293" r:id="rId1"/>
</worksheet>
</file>

<file path=xl/worksheets/sheet5.xml><?xml version="1.0" encoding="utf-8"?>
<worksheet xmlns="http://schemas.openxmlformats.org/spreadsheetml/2006/main" xmlns:r="http://schemas.openxmlformats.org/officeDocument/2006/relationships">
  <dimension ref="A1:G38"/>
  <sheetViews>
    <sheetView view="pageBreakPreview" zoomScaleSheetLayoutView="100" workbookViewId="0">
      <selection activeCell="B11" sqref="B11"/>
    </sheetView>
  </sheetViews>
  <sheetFormatPr defaultRowHeight="15"/>
  <cols>
    <col min="1" max="1" width="9.140625" style="105"/>
    <col min="2" max="2" width="65.7109375" style="105" customWidth="1"/>
    <col min="3" max="3" width="9.140625" style="105"/>
    <col min="4" max="6" width="12.7109375" style="105" customWidth="1"/>
    <col min="7" max="7" width="9.140625" style="105" hidden="1" customWidth="1"/>
    <col min="8" max="16384" width="9.140625" style="105"/>
  </cols>
  <sheetData>
    <row r="1" spans="1:6">
      <c r="D1" s="6"/>
      <c r="E1" s="6"/>
      <c r="F1" s="164" t="s">
        <v>145</v>
      </c>
    </row>
    <row r="2" spans="1:6" s="120" customFormat="1" ht="55.5" customHeight="1">
      <c r="B2" s="162"/>
      <c r="C2" s="360" t="s">
        <v>457</v>
      </c>
      <c r="D2" s="360"/>
      <c r="E2" s="360"/>
      <c r="F2" s="360"/>
    </row>
    <row r="3" spans="1:6" s="120" customFormat="1" ht="12.75"/>
    <row r="4" spans="1:6">
      <c r="B4" s="7"/>
      <c r="C4" s="8"/>
      <c r="D4" s="8"/>
      <c r="E4" s="8"/>
      <c r="F4" s="8"/>
    </row>
    <row r="5" spans="1:6" ht="26.25" customHeight="1">
      <c r="A5" s="371" t="s">
        <v>341</v>
      </c>
      <c r="B5" s="371"/>
      <c r="C5" s="371"/>
      <c r="D5" s="371"/>
      <c r="E5" s="371"/>
      <c r="F5" s="371"/>
    </row>
    <row r="6" spans="1:6" ht="15.75" customHeight="1">
      <c r="A6" s="104"/>
      <c r="B6" s="104"/>
      <c r="C6" s="104"/>
      <c r="D6" s="104"/>
      <c r="E6" s="104"/>
      <c r="F6" s="104"/>
    </row>
    <row r="7" spans="1:6">
      <c r="B7" s="3"/>
      <c r="C7" s="6"/>
      <c r="D7" s="6"/>
      <c r="E7" s="6"/>
      <c r="F7" s="6" t="s">
        <v>69</v>
      </c>
    </row>
    <row r="8" spans="1:6" ht="25.5">
      <c r="A8" s="9" t="s">
        <v>29</v>
      </c>
      <c r="B8" s="10" t="s">
        <v>267</v>
      </c>
      <c r="C8" s="14" t="s">
        <v>138</v>
      </c>
      <c r="D8" s="10" t="s">
        <v>207</v>
      </c>
      <c r="E8" s="10" t="s">
        <v>296</v>
      </c>
      <c r="F8" s="10" t="s">
        <v>338</v>
      </c>
    </row>
    <row r="9" spans="1:6">
      <c r="A9" s="9">
        <v>1</v>
      </c>
      <c r="B9" s="10">
        <v>2</v>
      </c>
      <c r="C9" s="11">
        <v>3</v>
      </c>
      <c r="D9" s="10">
        <v>4</v>
      </c>
      <c r="E9" s="11">
        <v>5</v>
      </c>
      <c r="F9" s="10">
        <v>6</v>
      </c>
    </row>
    <row r="10" spans="1:6">
      <c r="A10" s="9">
        <v>1</v>
      </c>
      <c r="B10" s="12" t="s">
        <v>36</v>
      </c>
      <c r="C10" s="13" t="s">
        <v>126</v>
      </c>
      <c r="D10" s="156">
        <f>D11+D12+D13+D14+D15</f>
        <v>7280.6373100000001</v>
      </c>
      <c r="E10" s="156">
        <f>E11+E12+E13+E14+E15</f>
        <v>6793.1882299999997</v>
      </c>
      <c r="F10" s="156">
        <f>F11+F12+F13+F14+F15</f>
        <v>6509.4101899999996</v>
      </c>
    </row>
    <row r="11" spans="1:6" ht="25.5">
      <c r="A11" s="9">
        <v>2</v>
      </c>
      <c r="B11" s="14" t="s">
        <v>18</v>
      </c>
      <c r="C11" s="15" t="s">
        <v>128</v>
      </c>
      <c r="D11" s="155">
        <v>1024.7936099999999</v>
      </c>
      <c r="E11" s="155">
        <v>1054.74</v>
      </c>
      <c r="F11" s="155">
        <v>1054.74</v>
      </c>
    </row>
    <row r="12" spans="1:6" ht="38.25">
      <c r="A12" s="9">
        <v>3</v>
      </c>
      <c r="B12" s="14" t="s">
        <v>19</v>
      </c>
      <c r="C12" s="16" t="s">
        <v>127</v>
      </c>
      <c r="D12" s="154">
        <v>5949.0702600000004</v>
      </c>
      <c r="E12" s="154">
        <v>5431.1117899999999</v>
      </c>
      <c r="F12" s="154">
        <v>5165.4421899999998</v>
      </c>
    </row>
    <row r="13" spans="1:6" ht="25.5">
      <c r="A13" s="9">
        <v>4</v>
      </c>
      <c r="B13" s="14" t="s">
        <v>20</v>
      </c>
      <c r="C13" s="16" t="s">
        <v>129</v>
      </c>
      <c r="D13" s="154">
        <f>257.78+10</f>
        <v>267.77999999999997</v>
      </c>
      <c r="E13" s="154">
        <f t="shared" ref="E13:F13" si="0">257.78+10</f>
        <v>267.77999999999997</v>
      </c>
      <c r="F13" s="154">
        <f t="shared" si="0"/>
        <v>267.77999999999997</v>
      </c>
    </row>
    <row r="14" spans="1:6">
      <c r="A14" s="9">
        <v>5</v>
      </c>
      <c r="B14" s="14" t="s">
        <v>22</v>
      </c>
      <c r="C14" s="16" t="s">
        <v>130</v>
      </c>
      <c r="D14" s="189">
        <v>19.027000000000001</v>
      </c>
      <c r="E14" s="189">
        <v>19.59</v>
      </c>
      <c r="F14" s="189">
        <v>19.948</v>
      </c>
    </row>
    <row r="15" spans="1:6">
      <c r="A15" s="9">
        <v>6</v>
      </c>
      <c r="B15" s="14" t="s">
        <v>59</v>
      </c>
      <c r="C15" s="16" t="s">
        <v>131</v>
      </c>
      <c r="D15" s="154">
        <f>18.46644+1.5</f>
        <v>19.966439999999999</v>
      </c>
      <c r="E15" s="154">
        <f>18.46644+1.5</f>
        <v>19.966439999999999</v>
      </c>
      <c r="F15" s="154">
        <v>1.5</v>
      </c>
    </row>
    <row r="16" spans="1:6">
      <c r="A16" s="9">
        <v>7</v>
      </c>
      <c r="B16" s="12" t="s">
        <v>64</v>
      </c>
      <c r="C16" s="18" t="s">
        <v>132</v>
      </c>
      <c r="D16" s="158">
        <f>D17</f>
        <v>132.70000000000002</v>
      </c>
      <c r="E16" s="158">
        <f>E17</f>
        <v>133.1</v>
      </c>
      <c r="F16" s="158">
        <f>F17</f>
        <v>136.19999999999999</v>
      </c>
    </row>
    <row r="17" spans="1:7">
      <c r="A17" s="9">
        <v>8</v>
      </c>
      <c r="B17" s="14" t="s">
        <v>65</v>
      </c>
      <c r="C17" s="16" t="s">
        <v>133</v>
      </c>
      <c r="D17" s="188">
        <f>121.4+11.3</f>
        <v>132.70000000000002</v>
      </c>
      <c r="E17" s="242">
        <f>122.4+10.7</f>
        <v>133.1</v>
      </c>
      <c r="F17" s="242">
        <v>136.19999999999999</v>
      </c>
    </row>
    <row r="18" spans="1:7">
      <c r="A18" s="9">
        <v>9</v>
      </c>
      <c r="B18" s="19" t="s">
        <v>40</v>
      </c>
      <c r="C18" s="20" t="s">
        <v>120</v>
      </c>
      <c r="D18" s="190">
        <f>D19</f>
        <v>33.621000000000002</v>
      </c>
      <c r="E18" s="190">
        <f>E19</f>
        <v>47.069400000000002</v>
      </c>
      <c r="F18" s="190">
        <f>F19</f>
        <v>47.069400000000002</v>
      </c>
    </row>
    <row r="19" spans="1:7">
      <c r="A19" s="9">
        <v>10</v>
      </c>
      <c r="B19" s="21" t="s">
        <v>323</v>
      </c>
      <c r="C19" s="15" t="s">
        <v>121</v>
      </c>
      <c r="D19" s="188">
        <v>33.621000000000002</v>
      </c>
      <c r="E19" s="188">
        <v>47.069400000000002</v>
      </c>
      <c r="F19" s="188">
        <v>47.069400000000002</v>
      </c>
    </row>
    <row r="20" spans="1:7">
      <c r="A20" s="9">
        <v>11</v>
      </c>
      <c r="B20" s="12" t="s">
        <v>3</v>
      </c>
      <c r="C20" s="18" t="s">
        <v>122</v>
      </c>
      <c r="D20" s="158">
        <f>D21</f>
        <v>615.74778000000003</v>
      </c>
      <c r="E20" s="158">
        <f t="shared" ref="E20:F20" si="1">E21</f>
        <v>488.48734000000002</v>
      </c>
      <c r="F20" s="158">
        <f t="shared" si="1"/>
        <v>508.19817</v>
      </c>
    </row>
    <row r="21" spans="1:7" s="106" customFormat="1">
      <c r="A21" s="9">
        <v>12</v>
      </c>
      <c r="B21" s="22" t="s">
        <v>63</v>
      </c>
      <c r="C21" s="23" t="s">
        <v>123</v>
      </c>
      <c r="D21" s="157">
        <v>615.74778000000003</v>
      </c>
      <c r="E21" s="157">
        <v>488.48734000000002</v>
      </c>
      <c r="F21" s="157">
        <v>508.19817</v>
      </c>
    </row>
    <row r="22" spans="1:7">
      <c r="A22" s="9">
        <v>13</v>
      </c>
      <c r="B22" s="12" t="s">
        <v>39</v>
      </c>
      <c r="C22" s="13" t="s">
        <v>124</v>
      </c>
      <c r="D22" s="156">
        <f>D23+D24+D25</f>
        <v>1487.3212900000001</v>
      </c>
      <c r="E22" s="156">
        <f t="shared" ref="E22:F22" si="2">E24+E25</f>
        <v>588.05600000000004</v>
      </c>
      <c r="F22" s="156">
        <f t="shared" si="2"/>
        <v>588.05600000000004</v>
      </c>
    </row>
    <row r="23" spans="1:7">
      <c r="A23" s="9">
        <v>14</v>
      </c>
      <c r="B23" s="14" t="s">
        <v>404</v>
      </c>
      <c r="C23" s="16" t="s">
        <v>405</v>
      </c>
      <c r="D23" s="258">
        <v>635.83699999999999</v>
      </c>
      <c r="E23" s="258">
        <v>0</v>
      </c>
      <c r="F23" s="258">
        <v>0</v>
      </c>
    </row>
    <row r="24" spans="1:7">
      <c r="A24" s="9">
        <v>15</v>
      </c>
      <c r="B24" s="4" t="s">
        <v>41</v>
      </c>
      <c r="C24" s="16" t="s">
        <v>125</v>
      </c>
      <c r="D24" s="154">
        <v>813.87197000000003</v>
      </c>
      <c r="E24" s="154">
        <v>588.05600000000004</v>
      </c>
      <c r="F24" s="154">
        <v>588.05600000000004</v>
      </c>
    </row>
    <row r="25" spans="1:7">
      <c r="A25" s="9">
        <v>16</v>
      </c>
      <c r="B25" s="4" t="s">
        <v>281</v>
      </c>
      <c r="C25" s="16" t="s">
        <v>282</v>
      </c>
      <c r="D25" s="154">
        <v>37.612319999999997</v>
      </c>
      <c r="E25" s="154">
        <v>0</v>
      </c>
      <c r="F25" s="154">
        <v>0</v>
      </c>
    </row>
    <row r="26" spans="1:7">
      <c r="A26" s="9">
        <v>17</v>
      </c>
      <c r="B26" s="12" t="s">
        <v>23</v>
      </c>
      <c r="C26" s="13" t="s">
        <v>116</v>
      </c>
      <c r="D26" s="156">
        <f>D27</f>
        <v>2646.5120000000002</v>
      </c>
      <c r="E26" s="156">
        <f t="shared" ref="E26:F26" si="3">E27</f>
        <v>2392.5790000000002</v>
      </c>
      <c r="F26" s="156">
        <f t="shared" si="3"/>
        <v>2392.5790000000002</v>
      </c>
    </row>
    <row r="27" spans="1:7">
      <c r="A27" s="9">
        <v>18</v>
      </c>
      <c r="B27" s="14" t="s">
        <v>38</v>
      </c>
      <c r="C27" s="16" t="s">
        <v>117</v>
      </c>
      <c r="D27" s="154">
        <f>41.833+2392.579+28+184.1</f>
        <v>2646.5120000000002</v>
      </c>
      <c r="E27" s="154">
        <v>2392.5790000000002</v>
      </c>
      <c r="F27" s="154">
        <v>2392.5790000000002</v>
      </c>
    </row>
    <row r="28" spans="1:7" s="159" customFormat="1" ht="14.25">
      <c r="A28" s="9">
        <v>19</v>
      </c>
      <c r="B28" s="12" t="s">
        <v>283</v>
      </c>
      <c r="C28" s="13" t="s">
        <v>284</v>
      </c>
      <c r="D28" s="156">
        <f>D29</f>
        <v>22.7</v>
      </c>
      <c r="E28" s="156">
        <f t="shared" ref="E28:F28" si="4">E29</f>
        <v>18.3</v>
      </c>
      <c r="F28" s="156">
        <f t="shared" si="4"/>
        <v>18.3</v>
      </c>
    </row>
    <row r="29" spans="1:7">
      <c r="A29" s="9">
        <v>20</v>
      </c>
      <c r="B29" s="14" t="s">
        <v>285</v>
      </c>
      <c r="C29" s="16" t="s">
        <v>286</v>
      </c>
      <c r="D29" s="154">
        <f>19.2+3.5</f>
        <v>22.7</v>
      </c>
      <c r="E29" s="154">
        <v>18.3</v>
      </c>
      <c r="F29" s="154">
        <v>18.3</v>
      </c>
    </row>
    <row r="30" spans="1:7" s="172" customFormat="1" ht="12.75">
      <c r="A30" s="9">
        <v>21</v>
      </c>
      <c r="B30" s="170" t="s">
        <v>312</v>
      </c>
      <c r="C30" s="13" t="s">
        <v>318</v>
      </c>
      <c r="D30" s="156">
        <f>D31</f>
        <v>81.585840000000005</v>
      </c>
      <c r="E30" s="156">
        <f>E31</f>
        <v>81.585840000000005</v>
      </c>
      <c r="F30" s="156">
        <f>F31</f>
        <v>81.585840000000005</v>
      </c>
      <c r="G30" s="171">
        <f>G31</f>
        <v>12</v>
      </c>
    </row>
    <row r="31" spans="1:7" s="172" customFormat="1" ht="12.75">
      <c r="A31" s="9">
        <v>22</v>
      </c>
      <c r="B31" s="173" t="s">
        <v>313</v>
      </c>
      <c r="C31" s="16" t="s">
        <v>319</v>
      </c>
      <c r="D31" s="154">
        <v>81.585840000000005</v>
      </c>
      <c r="E31" s="154">
        <v>81.585840000000005</v>
      </c>
      <c r="F31" s="154">
        <v>81.585840000000005</v>
      </c>
      <c r="G31" s="17">
        <f>'[1]6'!J106</f>
        <v>12</v>
      </c>
    </row>
    <row r="32" spans="1:7">
      <c r="A32" s="9">
        <v>23</v>
      </c>
      <c r="B32" s="12" t="s">
        <v>67</v>
      </c>
      <c r="C32" s="13" t="s">
        <v>118</v>
      </c>
      <c r="D32" s="156">
        <f>D33</f>
        <v>384.74900000000002</v>
      </c>
      <c r="E32" s="156">
        <f t="shared" ref="E32:F32" si="5">E33</f>
        <v>384.74900000000002</v>
      </c>
      <c r="F32" s="156">
        <f t="shared" si="5"/>
        <v>384.74900000000002</v>
      </c>
    </row>
    <row r="33" spans="1:6">
      <c r="A33" s="9">
        <v>24</v>
      </c>
      <c r="B33" s="24" t="s">
        <v>68</v>
      </c>
      <c r="C33" s="15" t="s">
        <v>119</v>
      </c>
      <c r="D33" s="154">
        <f>384.749</f>
        <v>384.74900000000002</v>
      </c>
      <c r="E33" s="154">
        <v>384.74900000000002</v>
      </c>
      <c r="F33" s="154">
        <v>384.74900000000002</v>
      </c>
    </row>
    <row r="34" spans="1:6" s="106" customFormat="1">
      <c r="A34" s="9">
        <v>25</v>
      </c>
      <c r="B34" s="25" t="s">
        <v>5</v>
      </c>
      <c r="C34" s="23"/>
      <c r="D34" s="157">
        <v>0</v>
      </c>
      <c r="E34" s="189">
        <v>265.86399999999998</v>
      </c>
      <c r="F34" s="189">
        <v>531.024</v>
      </c>
    </row>
    <row r="35" spans="1:6" s="107" customFormat="1" ht="13.5" thickBot="1">
      <c r="A35" s="372" t="s">
        <v>25</v>
      </c>
      <c r="B35" s="373"/>
      <c r="C35" s="373"/>
      <c r="D35" s="160">
        <f>D10+D16+D18+D20+D22+D26+D30+D32+D28+D34</f>
        <v>12685.57422</v>
      </c>
      <c r="E35" s="160">
        <f t="shared" ref="E35:F35" si="6">E10+E16+E18+E20+E22+E26+E30+E32+E28+E34</f>
        <v>11192.978809999999</v>
      </c>
      <c r="F35" s="160">
        <f t="shared" si="6"/>
        <v>11197.171599999998</v>
      </c>
    </row>
    <row r="37" spans="1:6">
      <c r="D37" s="108"/>
      <c r="E37" s="108"/>
      <c r="F37" s="108"/>
    </row>
    <row r="38" spans="1:6">
      <c r="D38" s="109"/>
      <c r="E38" s="109"/>
      <c r="F38" s="109"/>
    </row>
  </sheetData>
  <mergeCells count="3">
    <mergeCell ref="A5:F5"/>
    <mergeCell ref="A35:C35"/>
    <mergeCell ref="C2:F2"/>
  </mergeCells>
  <phoneticPr fontId="5" type="noConversion"/>
  <pageMargins left="0.11811023622047245" right="0.11811023622047245" top="0.35433070866141736" bottom="0.15748031496062992" header="0.31496062992125984" footer="0.31496062992125984"/>
  <pageSetup paperSize="9" scale="80" orientation="portrait" r:id="rId1"/>
</worksheet>
</file>

<file path=xl/worksheets/sheet6.xml><?xml version="1.0" encoding="utf-8"?>
<worksheet xmlns="http://schemas.openxmlformats.org/spreadsheetml/2006/main" xmlns:r="http://schemas.openxmlformats.org/officeDocument/2006/relationships">
  <sheetPr>
    <tabColor rgb="FFFF0000"/>
  </sheetPr>
  <dimension ref="A1:I157"/>
  <sheetViews>
    <sheetView view="pageBreakPreview" topLeftCell="A149" zoomScale="80" zoomScaleSheetLayoutView="80" workbookViewId="0">
      <selection activeCell="B41" sqref="B41"/>
    </sheetView>
  </sheetViews>
  <sheetFormatPr defaultRowHeight="33" customHeight="1"/>
  <cols>
    <col min="1" max="1" width="9.140625" style="33" customWidth="1"/>
    <col min="2" max="2" width="44.5703125" style="33" customWidth="1"/>
    <col min="3" max="3" width="6.5703125" style="192" customWidth="1"/>
    <col min="4" max="4" width="10.85546875" style="192" customWidth="1"/>
    <col min="5" max="5" width="16" style="192" customWidth="1"/>
    <col min="6" max="6" width="8" style="192" customWidth="1"/>
    <col min="7" max="7" width="14.85546875" style="192" customWidth="1"/>
    <col min="8" max="8" width="13.140625" style="192" customWidth="1"/>
    <col min="9" max="9" width="16.42578125" style="192" customWidth="1"/>
    <col min="10" max="16384" width="9.140625" style="33"/>
  </cols>
  <sheetData>
    <row r="1" spans="1:9" s="32" customFormat="1" ht="33" customHeight="1">
      <c r="C1" s="191"/>
      <c r="D1" s="191"/>
      <c r="E1" s="374" t="s">
        <v>365</v>
      </c>
      <c r="F1" s="374"/>
      <c r="G1" s="374"/>
      <c r="H1" s="374"/>
      <c r="I1" s="374"/>
    </row>
    <row r="2" spans="1:9" s="120" customFormat="1" ht="52.5" customHeight="1">
      <c r="B2" s="360"/>
      <c r="C2" s="360"/>
      <c r="D2" s="360"/>
      <c r="E2" s="119"/>
      <c r="F2" s="376" t="s">
        <v>458</v>
      </c>
      <c r="G2" s="376"/>
      <c r="H2" s="376"/>
      <c r="I2" s="376"/>
    </row>
    <row r="3" spans="1:9" s="120" customFormat="1" ht="12.75">
      <c r="C3" s="119"/>
      <c r="D3" s="119"/>
      <c r="E3" s="119"/>
      <c r="F3" s="119"/>
      <c r="G3" s="119"/>
      <c r="H3" s="119"/>
      <c r="I3" s="119"/>
    </row>
    <row r="4" spans="1:9" ht="12.75" customHeight="1">
      <c r="D4" s="193"/>
      <c r="E4" s="194"/>
      <c r="F4" s="193"/>
      <c r="G4" s="193"/>
    </row>
    <row r="5" spans="1:9" ht="42" customHeight="1">
      <c r="B5" s="375" t="s">
        <v>363</v>
      </c>
      <c r="C5" s="375"/>
      <c r="D5" s="375"/>
      <c r="E5" s="375"/>
      <c r="F5" s="375"/>
      <c r="G5" s="375"/>
      <c r="H5" s="375"/>
      <c r="I5" s="375"/>
    </row>
    <row r="6" spans="1:9" ht="22.5" customHeight="1">
      <c r="I6" s="194" t="s">
        <v>69</v>
      </c>
    </row>
    <row r="7" spans="1:9" s="123" customFormat="1" ht="152.25" customHeight="1">
      <c r="A7" s="34" t="s">
        <v>29</v>
      </c>
      <c r="B7" s="148" t="s">
        <v>268</v>
      </c>
      <c r="C7" s="195" t="s">
        <v>269</v>
      </c>
      <c r="D7" s="196" t="s">
        <v>137</v>
      </c>
      <c r="E7" s="196" t="s">
        <v>51</v>
      </c>
      <c r="F7" s="196" t="s">
        <v>52</v>
      </c>
      <c r="G7" s="186" t="s">
        <v>207</v>
      </c>
      <c r="H7" s="186" t="s">
        <v>296</v>
      </c>
      <c r="I7" s="186" t="s">
        <v>338</v>
      </c>
    </row>
    <row r="8" spans="1:9" s="95" customFormat="1" ht="21.75" customHeight="1">
      <c r="A8" s="96">
        <v>1</v>
      </c>
      <c r="B8" s="96">
        <v>2</v>
      </c>
      <c r="C8" s="96">
        <v>3</v>
      </c>
      <c r="D8" s="96">
        <v>4</v>
      </c>
      <c r="E8" s="96">
        <v>5</v>
      </c>
      <c r="F8" s="96">
        <v>6</v>
      </c>
      <c r="G8" s="96">
        <v>7</v>
      </c>
      <c r="H8" s="96">
        <v>8</v>
      </c>
      <c r="I8" s="96">
        <v>9</v>
      </c>
    </row>
    <row r="9" spans="1:9" s="124" customFormat="1" ht="24.75" customHeight="1">
      <c r="A9" s="35">
        <v>1</v>
      </c>
      <c r="B9" s="97" t="s">
        <v>75</v>
      </c>
      <c r="C9" s="197">
        <v>807</v>
      </c>
      <c r="D9" s="197"/>
      <c r="E9" s="197"/>
      <c r="F9" s="197"/>
      <c r="G9" s="198">
        <f>G10+G54+G63+G69+G79+G124+G149+G155+G143+G137</f>
        <v>12685.57422</v>
      </c>
      <c r="H9" s="198">
        <f>H10+H54+H63+H69+H79+H124+H149+H155+H143+H137</f>
        <v>11192.978809999999</v>
      </c>
      <c r="I9" s="198">
        <f>I10+I54+I63+I69+I79+I124+I149+I155+I143+I137</f>
        <v>11197.171599999998</v>
      </c>
    </row>
    <row r="10" spans="1:9" s="122" customFormat="1" ht="21" customHeight="1">
      <c r="A10" s="35">
        <v>2</v>
      </c>
      <c r="B10" s="97" t="s">
        <v>36</v>
      </c>
      <c r="C10" s="199">
        <v>807</v>
      </c>
      <c r="D10" s="200" t="s">
        <v>126</v>
      </c>
      <c r="E10" s="200"/>
      <c r="F10" s="200"/>
      <c r="G10" s="198">
        <f>G11+G17+G30+G39+G45</f>
        <v>7280.6373100000001</v>
      </c>
      <c r="H10" s="198">
        <f t="shared" ref="H10:I10" si="0">H11+H17+H30+H39+H45</f>
        <v>6793.1882299999997</v>
      </c>
      <c r="I10" s="198">
        <f t="shared" si="0"/>
        <v>6509.4101899999996</v>
      </c>
    </row>
    <row r="11" spans="1:9" s="122" customFormat="1" ht="50.25" customHeight="1">
      <c r="A11" s="35">
        <v>3</v>
      </c>
      <c r="B11" s="126" t="s">
        <v>18</v>
      </c>
      <c r="C11" s="199">
        <v>807</v>
      </c>
      <c r="D11" s="201" t="s">
        <v>128</v>
      </c>
      <c r="E11" s="201"/>
      <c r="F11" s="201"/>
      <c r="G11" s="202">
        <f>G12</f>
        <v>1024.7936099999999</v>
      </c>
      <c r="H11" s="202">
        <f t="shared" ref="H11:I13" si="1">H12</f>
        <v>1054.74</v>
      </c>
      <c r="I11" s="202">
        <f t="shared" si="1"/>
        <v>1054.74</v>
      </c>
    </row>
    <row r="12" spans="1:9" s="122" customFormat="1" ht="18" customHeight="1">
      <c r="A12" s="35">
        <v>4</v>
      </c>
      <c r="B12" s="126" t="s">
        <v>48</v>
      </c>
      <c r="C12" s="199">
        <v>807</v>
      </c>
      <c r="D12" s="201" t="s">
        <v>128</v>
      </c>
      <c r="E12" s="201" t="s">
        <v>162</v>
      </c>
      <c r="F12" s="201"/>
      <c r="G12" s="202">
        <f>G13</f>
        <v>1024.7936099999999</v>
      </c>
      <c r="H12" s="202">
        <f t="shared" si="1"/>
        <v>1054.74</v>
      </c>
      <c r="I12" s="202">
        <f t="shared" si="1"/>
        <v>1054.74</v>
      </c>
    </row>
    <row r="13" spans="1:9" s="122" customFormat="1" ht="33" customHeight="1">
      <c r="A13" s="35">
        <v>5</v>
      </c>
      <c r="B13" s="126" t="s">
        <v>53</v>
      </c>
      <c r="C13" s="199">
        <v>807</v>
      </c>
      <c r="D13" s="201" t="s">
        <v>128</v>
      </c>
      <c r="E13" s="201" t="s">
        <v>163</v>
      </c>
      <c r="F13" s="201"/>
      <c r="G13" s="202">
        <f>G14</f>
        <v>1024.7936099999999</v>
      </c>
      <c r="H13" s="202">
        <f t="shared" si="1"/>
        <v>1054.74</v>
      </c>
      <c r="I13" s="202">
        <f t="shared" si="1"/>
        <v>1054.74</v>
      </c>
    </row>
    <row r="14" spans="1:9" s="122" customFormat="1" ht="37.5" customHeight="1">
      <c r="A14" s="35">
        <v>6</v>
      </c>
      <c r="B14" s="126" t="s">
        <v>187</v>
      </c>
      <c r="C14" s="199">
        <v>807</v>
      </c>
      <c r="D14" s="201" t="s">
        <v>128</v>
      </c>
      <c r="E14" s="201" t="s">
        <v>164</v>
      </c>
      <c r="F14" s="201"/>
      <c r="G14" s="202">
        <f>G16</f>
        <v>1024.7936099999999</v>
      </c>
      <c r="H14" s="202">
        <f>H16</f>
        <v>1054.74</v>
      </c>
      <c r="I14" s="202">
        <f>I16</f>
        <v>1054.74</v>
      </c>
    </row>
    <row r="15" spans="1:9" s="122" customFormat="1" ht="91.5" customHeight="1">
      <c r="A15" s="35">
        <v>7</v>
      </c>
      <c r="B15" s="126" t="s">
        <v>210</v>
      </c>
      <c r="C15" s="199">
        <v>807</v>
      </c>
      <c r="D15" s="201" t="s">
        <v>128</v>
      </c>
      <c r="E15" s="201" t="s">
        <v>164</v>
      </c>
      <c r="F15" s="203" t="s">
        <v>49</v>
      </c>
      <c r="G15" s="202">
        <f>G14</f>
        <v>1024.7936099999999</v>
      </c>
      <c r="H15" s="202">
        <f>H14</f>
        <v>1054.74</v>
      </c>
      <c r="I15" s="202">
        <f>I14</f>
        <v>1054.74</v>
      </c>
    </row>
    <row r="16" spans="1:9" s="122" customFormat="1" ht="33" customHeight="1">
      <c r="A16" s="35">
        <v>8</v>
      </c>
      <c r="B16" s="126" t="s">
        <v>54</v>
      </c>
      <c r="C16" s="199">
        <v>807</v>
      </c>
      <c r="D16" s="201" t="s">
        <v>128</v>
      </c>
      <c r="E16" s="201" t="s">
        <v>164</v>
      </c>
      <c r="F16" s="201" t="s">
        <v>46</v>
      </c>
      <c r="G16" s="202">
        <v>1024.7936099999999</v>
      </c>
      <c r="H16" s="204">
        <v>1054.74</v>
      </c>
      <c r="I16" s="204">
        <v>1054.74</v>
      </c>
    </row>
    <row r="17" spans="1:9" s="122" customFormat="1" ht="78.75" customHeight="1">
      <c r="A17" s="35">
        <v>9</v>
      </c>
      <c r="B17" s="97" t="s">
        <v>211</v>
      </c>
      <c r="C17" s="199">
        <v>807</v>
      </c>
      <c r="D17" s="200" t="s">
        <v>127</v>
      </c>
      <c r="E17" s="200"/>
      <c r="F17" s="200"/>
      <c r="G17" s="205">
        <f>G18</f>
        <v>5949.0702600000004</v>
      </c>
      <c r="H17" s="205">
        <f t="shared" ref="H17:I17" si="2">H18</f>
        <v>5431.1117899999999</v>
      </c>
      <c r="I17" s="205">
        <f t="shared" si="2"/>
        <v>5165.4421899999998</v>
      </c>
    </row>
    <row r="18" spans="1:9" s="122" customFormat="1" ht="19.5" customHeight="1">
      <c r="A18" s="35">
        <v>10</v>
      </c>
      <c r="B18" s="127" t="s">
        <v>48</v>
      </c>
      <c r="C18" s="199">
        <v>807</v>
      </c>
      <c r="D18" s="206" t="s">
        <v>127</v>
      </c>
      <c r="E18" s="206" t="s">
        <v>165</v>
      </c>
      <c r="F18" s="206"/>
      <c r="G18" s="207">
        <f t="shared" ref="G18:I18" si="3">G19</f>
        <v>5949.0702600000004</v>
      </c>
      <c r="H18" s="207">
        <f t="shared" si="3"/>
        <v>5431.1117899999999</v>
      </c>
      <c r="I18" s="207">
        <f t="shared" si="3"/>
        <v>5165.4421899999998</v>
      </c>
    </row>
    <row r="19" spans="1:9" s="122" customFormat="1" ht="33" customHeight="1">
      <c r="A19" s="35">
        <v>11</v>
      </c>
      <c r="B19" s="127" t="s">
        <v>53</v>
      </c>
      <c r="C19" s="199">
        <v>807</v>
      </c>
      <c r="D19" s="206" t="s">
        <v>127</v>
      </c>
      <c r="E19" s="206" t="s">
        <v>166</v>
      </c>
      <c r="F19" s="206"/>
      <c r="G19" s="207">
        <f>G20+G27</f>
        <v>5949.0702600000004</v>
      </c>
      <c r="H19" s="207">
        <f t="shared" ref="H19:I19" si="4">H20+H27</f>
        <v>5431.1117899999999</v>
      </c>
      <c r="I19" s="207">
        <f t="shared" si="4"/>
        <v>5165.4421899999998</v>
      </c>
    </row>
    <row r="20" spans="1:9" s="122" customFormat="1" ht="66.75" customHeight="1">
      <c r="A20" s="35">
        <v>12</v>
      </c>
      <c r="B20" s="100" t="s">
        <v>447</v>
      </c>
      <c r="C20" s="199">
        <v>807</v>
      </c>
      <c r="D20" s="206" t="s">
        <v>127</v>
      </c>
      <c r="E20" s="206" t="s">
        <v>167</v>
      </c>
      <c r="F20" s="206"/>
      <c r="G20" s="207">
        <f>G22+G24+G25</f>
        <v>5823.5702600000004</v>
      </c>
      <c r="H20" s="207">
        <f t="shared" ref="H20:I20" si="5">H22+H24+H25</f>
        <v>5431.1117899999999</v>
      </c>
      <c r="I20" s="207">
        <f t="shared" si="5"/>
        <v>5165.4421899999998</v>
      </c>
    </row>
    <row r="21" spans="1:9" s="122" customFormat="1" ht="96.75" customHeight="1">
      <c r="A21" s="35">
        <v>13</v>
      </c>
      <c r="B21" s="100" t="s">
        <v>210</v>
      </c>
      <c r="C21" s="199">
        <v>807</v>
      </c>
      <c r="D21" s="206" t="s">
        <v>127</v>
      </c>
      <c r="E21" s="206" t="s">
        <v>167</v>
      </c>
      <c r="F21" s="206" t="s">
        <v>49</v>
      </c>
      <c r="G21" s="207">
        <f>G22</f>
        <v>2776.74926</v>
      </c>
      <c r="H21" s="207">
        <f>H22</f>
        <v>2857.0545000000002</v>
      </c>
      <c r="I21" s="207">
        <f>I22</f>
        <v>2857.0545000000002</v>
      </c>
    </row>
    <row r="22" spans="1:9" s="122" customFormat="1" ht="44.25" customHeight="1">
      <c r="A22" s="35">
        <v>14</v>
      </c>
      <c r="B22" s="100" t="s">
        <v>54</v>
      </c>
      <c r="C22" s="199">
        <v>807</v>
      </c>
      <c r="D22" s="206" t="s">
        <v>127</v>
      </c>
      <c r="E22" s="206" t="s">
        <v>168</v>
      </c>
      <c r="F22" s="206" t="s">
        <v>46</v>
      </c>
      <c r="G22" s="207">
        <f>2055.94567+620.89559+99.908</f>
        <v>2776.74926</v>
      </c>
      <c r="H22" s="207">
        <v>2857.0545000000002</v>
      </c>
      <c r="I22" s="207">
        <v>2857.0545000000002</v>
      </c>
    </row>
    <row r="23" spans="1:9" s="122" customFormat="1" ht="57" customHeight="1">
      <c r="A23" s="35">
        <v>15</v>
      </c>
      <c r="B23" s="127" t="s">
        <v>212</v>
      </c>
      <c r="C23" s="199">
        <v>807</v>
      </c>
      <c r="D23" s="206" t="s">
        <v>127</v>
      </c>
      <c r="E23" s="206" t="s">
        <v>168</v>
      </c>
      <c r="F23" s="206" t="s">
        <v>50</v>
      </c>
      <c r="G23" s="207">
        <f>G24</f>
        <v>3034.92</v>
      </c>
      <c r="H23" s="207">
        <f>H24</f>
        <v>2562.1562899999999</v>
      </c>
      <c r="I23" s="207">
        <f>I24</f>
        <v>2296.4866900000002</v>
      </c>
    </row>
    <row r="24" spans="1:9" s="122" customFormat="1" ht="43.5" customHeight="1">
      <c r="A24" s="35">
        <v>16</v>
      </c>
      <c r="B24" s="127" t="s">
        <v>141</v>
      </c>
      <c r="C24" s="199">
        <v>807</v>
      </c>
      <c r="D24" s="206" t="s">
        <v>127</v>
      </c>
      <c r="E24" s="206" t="s">
        <v>168</v>
      </c>
      <c r="F24" s="206" t="s">
        <v>43</v>
      </c>
      <c r="G24" s="207">
        <v>3034.92</v>
      </c>
      <c r="H24" s="207">
        <v>2562.1562899999999</v>
      </c>
      <c r="I24" s="207">
        <v>2296.4866900000002</v>
      </c>
    </row>
    <row r="25" spans="1:9" s="122" customFormat="1" ht="17.25" customHeight="1">
      <c r="A25" s="35">
        <v>17</v>
      </c>
      <c r="B25" s="100" t="s">
        <v>56</v>
      </c>
      <c r="C25" s="199">
        <v>807</v>
      </c>
      <c r="D25" s="206" t="s">
        <v>127</v>
      </c>
      <c r="E25" s="206" t="s">
        <v>168</v>
      </c>
      <c r="F25" s="206" t="s">
        <v>57</v>
      </c>
      <c r="G25" s="207">
        <f>G26</f>
        <v>11.901</v>
      </c>
      <c r="H25" s="207">
        <f>H26</f>
        <v>11.901</v>
      </c>
      <c r="I25" s="207">
        <f>I26</f>
        <v>11.901</v>
      </c>
    </row>
    <row r="26" spans="1:9" s="122" customFormat="1" ht="27" customHeight="1">
      <c r="A26" s="35">
        <v>18</v>
      </c>
      <c r="B26" s="100" t="s">
        <v>58</v>
      </c>
      <c r="C26" s="199">
        <v>807</v>
      </c>
      <c r="D26" s="206" t="s">
        <v>127</v>
      </c>
      <c r="E26" s="206" t="s">
        <v>168</v>
      </c>
      <c r="F26" s="206" t="s">
        <v>47</v>
      </c>
      <c r="G26" s="207">
        <v>11.901</v>
      </c>
      <c r="H26" s="207">
        <v>11.901</v>
      </c>
      <c r="I26" s="207">
        <v>11.901</v>
      </c>
    </row>
    <row r="27" spans="1:9" s="122" customFormat="1" ht="62.25" customHeight="1">
      <c r="A27" s="35">
        <v>19</v>
      </c>
      <c r="B27" s="100" t="s">
        <v>447</v>
      </c>
      <c r="C27" s="199">
        <v>807</v>
      </c>
      <c r="D27" s="206" t="s">
        <v>127</v>
      </c>
      <c r="E27" s="206" t="s">
        <v>393</v>
      </c>
      <c r="F27" s="206"/>
      <c r="G27" s="207">
        <f t="shared" ref="G27:I28" si="6">G28</f>
        <v>125.5</v>
      </c>
      <c r="H27" s="207">
        <f t="shared" si="6"/>
        <v>0</v>
      </c>
      <c r="I27" s="207">
        <f t="shared" si="6"/>
        <v>0</v>
      </c>
    </row>
    <row r="28" spans="1:9" s="122" customFormat="1" ht="95.25" customHeight="1">
      <c r="A28" s="35">
        <v>20</v>
      </c>
      <c r="B28" s="100" t="s">
        <v>292</v>
      </c>
      <c r="C28" s="199">
        <v>807</v>
      </c>
      <c r="D28" s="206" t="s">
        <v>127</v>
      </c>
      <c r="E28" s="206" t="s">
        <v>393</v>
      </c>
      <c r="F28" s="206" t="s">
        <v>49</v>
      </c>
      <c r="G28" s="207">
        <f t="shared" si="6"/>
        <v>125.5</v>
      </c>
      <c r="H28" s="207">
        <f t="shared" si="6"/>
        <v>0</v>
      </c>
      <c r="I28" s="207">
        <f t="shared" si="6"/>
        <v>0</v>
      </c>
    </row>
    <row r="29" spans="1:9" s="122" customFormat="1" ht="42.75" customHeight="1">
      <c r="A29" s="35">
        <v>21</v>
      </c>
      <c r="B29" s="100" t="s">
        <v>54</v>
      </c>
      <c r="C29" s="199">
        <v>807</v>
      </c>
      <c r="D29" s="206" t="s">
        <v>127</v>
      </c>
      <c r="E29" s="206" t="s">
        <v>393</v>
      </c>
      <c r="F29" s="206" t="s">
        <v>46</v>
      </c>
      <c r="G29" s="207">
        <v>125.5</v>
      </c>
      <c r="H29" s="207">
        <v>0</v>
      </c>
      <c r="I29" s="207">
        <v>0</v>
      </c>
    </row>
    <row r="30" spans="1:9" s="124" customFormat="1" ht="65.25" customHeight="1">
      <c r="A30" s="35">
        <v>22</v>
      </c>
      <c r="B30" s="208" t="s">
        <v>326</v>
      </c>
      <c r="C30" s="197">
        <v>807</v>
      </c>
      <c r="D30" s="209" t="s">
        <v>129</v>
      </c>
      <c r="E30" s="209"/>
      <c r="F30" s="209"/>
      <c r="G30" s="210">
        <f>G31+G35</f>
        <v>267.77999999999997</v>
      </c>
      <c r="H30" s="210">
        <f t="shared" ref="H30:I30" si="7">H31+H35</f>
        <v>267.77999999999997</v>
      </c>
      <c r="I30" s="210">
        <f t="shared" si="7"/>
        <v>267.77999999999997</v>
      </c>
    </row>
    <row r="31" spans="1:9" s="122" customFormat="1" ht="18" customHeight="1">
      <c r="A31" s="35">
        <v>23</v>
      </c>
      <c r="B31" s="100" t="s">
        <v>190</v>
      </c>
      <c r="C31" s="199">
        <v>807</v>
      </c>
      <c r="D31" s="211" t="s">
        <v>129</v>
      </c>
      <c r="E31" s="206" t="s">
        <v>169</v>
      </c>
      <c r="F31" s="211"/>
      <c r="G31" s="207">
        <f t="shared" ref="G31:I33" si="8">G32</f>
        <v>10</v>
      </c>
      <c r="H31" s="207">
        <f t="shared" si="8"/>
        <v>10</v>
      </c>
      <c r="I31" s="207">
        <f t="shared" si="8"/>
        <v>10</v>
      </c>
    </row>
    <row r="32" spans="1:9" s="122" customFormat="1" ht="98.25" customHeight="1">
      <c r="A32" s="35">
        <v>24</v>
      </c>
      <c r="B32" s="99" t="s">
        <v>191</v>
      </c>
      <c r="C32" s="199">
        <v>807</v>
      </c>
      <c r="D32" s="211" t="s">
        <v>129</v>
      </c>
      <c r="E32" s="211" t="s">
        <v>188</v>
      </c>
      <c r="F32" s="211"/>
      <c r="G32" s="207">
        <f t="shared" si="8"/>
        <v>10</v>
      </c>
      <c r="H32" s="207">
        <f t="shared" si="8"/>
        <v>10</v>
      </c>
      <c r="I32" s="207">
        <f t="shared" si="8"/>
        <v>10</v>
      </c>
    </row>
    <row r="33" spans="1:9" s="122" customFormat="1" ht="15" customHeight="1">
      <c r="A33" s="35">
        <v>25</v>
      </c>
      <c r="B33" s="99" t="s">
        <v>37</v>
      </c>
      <c r="C33" s="199">
        <v>807</v>
      </c>
      <c r="D33" s="211" t="s">
        <v>129</v>
      </c>
      <c r="E33" s="211" t="s">
        <v>188</v>
      </c>
      <c r="F33" s="211" t="s">
        <v>60</v>
      </c>
      <c r="G33" s="207">
        <f t="shared" si="8"/>
        <v>10</v>
      </c>
      <c r="H33" s="207">
        <f t="shared" si="8"/>
        <v>10</v>
      </c>
      <c r="I33" s="207">
        <f t="shared" si="8"/>
        <v>10</v>
      </c>
    </row>
    <row r="34" spans="1:9" s="122" customFormat="1" ht="33.75" customHeight="1">
      <c r="A34" s="35">
        <v>26</v>
      </c>
      <c r="B34" s="99" t="s">
        <v>42</v>
      </c>
      <c r="C34" s="199">
        <v>807</v>
      </c>
      <c r="D34" s="211" t="s">
        <v>129</v>
      </c>
      <c r="E34" s="211" t="s">
        <v>188</v>
      </c>
      <c r="F34" s="211" t="s">
        <v>44</v>
      </c>
      <c r="G34" s="212">
        <v>10</v>
      </c>
      <c r="H34" s="212">
        <v>10</v>
      </c>
      <c r="I34" s="212">
        <v>10</v>
      </c>
    </row>
    <row r="35" spans="1:9" s="122" customFormat="1" ht="16.5" customHeight="1">
      <c r="A35" s="35">
        <v>27</v>
      </c>
      <c r="B35" s="100" t="s">
        <v>190</v>
      </c>
      <c r="C35" s="199">
        <v>807</v>
      </c>
      <c r="D35" s="211" t="s">
        <v>129</v>
      </c>
      <c r="E35" s="206" t="s">
        <v>169</v>
      </c>
      <c r="F35" s="211"/>
      <c r="G35" s="207">
        <f t="shared" ref="G35:I37" si="9">G36</f>
        <v>257.77999999999997</v>
      </c>
      <c r="H35" s="207">
        <f t="shared" si="9"/>
        <v>257.77999999999997</v>
      </c>
      <c r="I35" s="207">
        <f t="shared" si="9"/>
        <v>257.77999999999997</v>
      </c>
    </row>
    <row r="36" spans="1:9" s="122" customFormat="1" ht="86.25" customHeight="1">
      <c r="A36" s="35">
        <v>28</v>
      </c>
      <c r="B36" s="99" t="s">
        <v>327</v>
      </c>
      <c r="C36" s="199">
        <v>807</v>
      </c>
      <c r="D36" s="211" t="s">
        <v>129</v>
      </c>
      <c r="E36" s="211" t="s">
        <v>366</v>
      </c>
      <c r="F36" s="211"/>
      <c r="G36" s="207">
        <f t="shared" si="9"/>
        <v>257.77999999999997</v>
      </c>
      <c r="H36" s="207">
        <f t="shared" si="9"/>
        <v>257.77999999999997</v>
      </c>
      <c r="I36" s="207">
        <f t="shared" si="9"/>
        <v>257.77999999999997</v>
      </c>
    </row>
    <row r="37" spans="1:9" s="122" customFormat="1" ht="15" customHeight="1">
      <c r="A37" s="35">
        <v>29</v>
      </c>
      <c r="B37" s="99" t="s">
        <v>37</v>
      </c>
      <c r="C37" s="199">
        <v>807</v>
      </c>
      <c r="D37" s="211" t="s">
        <v>129</v>
      </c>
      <c r="E37" s="211" t="s">
        <v>366</v>
      </c>
      <c r="F37" s="211" t="s">
        <v>60</v>
      </c>
      <c r="G37" s="207">
        <f t="shared" si="9"/>
        <v>257.77999999999997</v>
      </c>
      <c r="H37" s="207">
        <f t="shared" si="9"/>
        <v>257.77999999999997</v>
      </c>
      <c r="I37" s="207">
        <f t="shared" si="9"/>
        <v>257.77999999999997</v>
      </c>
    </row>
    <row r="38" spans="1:9" s="122" customFormat="1" ht="21" customHeight="1">
      <c r="A38" s="35">
        <v>30</v>
      </c>
      <c r="B38" s="99" t="s">
        <v>42</v>
      </c>
      <c r="C38" s="199">
        <v>807</v>
      </c>
      <c r="D38" s="211" t="s">
        <v>129</v>
      </c>
      <c r="E38" s="211" t="s">
        <v>366</v>
      </c>
      <c r="F38" s="211" t="s">
        <v>44</v>
      </c>
      <c r="G38" s="212">
        <v>257.77999999999997</v>
      </c>
      <c r="H38" s="212">
        <v>257.77999999999997</v>
      </c>
      <c r="I38" s="212">
        <v>257.77999999999997</v>
      </c>
    </row>
    <row r="39" spans="1:9" s="124" customFormat="1" ht="27" customHeight="1">
      <c r="A39" s="35">
        <v>31</v>
      </c>
      <c r="B39" s="132" t="s">
        <v>22</v>
      </c>
      <c r="C39" s="197">
        <v>807</v>
      </c>
      <c r="D39" s="213" t="s">
        <v>130</v>
      </c>
      <c r="E39" s="213"/>
      <c r="F39" s="214"/>
      <c r="G39" s="210">
        <f>G40</f>
        <v>19.027000000000001</v>
      </c>
      <c r="H39" s="210">
        <f t="shared" ref="H39:I43" si="10">H40</f>
        <v>19.59</v>
      </c>
      <c r="I39" s="210">
        <f t="shared" si="10"/>
        <v>19.948</v>
      </c>
    </row>
    <row r="40" spans="1:9" s="122" customFormat="1" ht="24" customHeight="1">
      <c r="A40" s="35">
        <v>32</v>
      </c>
      <c r="B40" s="99" t="s">
        <v>48</v>
      </c>
      <c r="C40" s="199">
        <v>807</v>
      </c>
      <c r="D40" s="206" t="s">
        <v>130</v>
      </c>
      <c r="E40" s="206" t="s">
        <v>162</v>
      </c>
      <c r="F40" s="215"/>
      <c r="G40" s="207">
        <f>G41</f>
        <v>19.027000000000001</v>
      </c>
      <c r="H40" s="207">
        <f t="shared" si="10"/>
        <v>19.59</v>
      </c>
      <c r="I40" s="207">
        <f t="shared" si="10"/>
        <v>19.948</v>
      </c>
    </row>
    <row r="41" spans="1:9" s="122" customFormat="1" ht="31.5" customHeight="1">
      <c r="A41" s="35">
        <v>33</v>
      </c>
      <c r="B41" s="128" t="s">
        <v>0</v>
      </c>
      <c r="C41" s="199">
        <v>807</v>
      </c>
      <c r="D41" s="206" t="s">
        <v>130</v>
      </c>
      <c r="E41" s="206" t="s">
        <v>171</v>
      </c>
      <c r="F41" s="215"/>
      <c r="G41" s="207">
        <f>G43</f>
        <v>19.027000000000001</v>
      </c>
      <c r="H41" s="207">
        <f>H43</f>
        <v>19.59</v>
      </c>
      <c r="I41" s="207">
        <f>I43</f>
        <v>19.948</v>
      </c>
    </row>
    <row r="42" spans="1:9" s="122" customFormat="1" ht="36" customHeight="1">
      <c r="A42" s="35">
        <v>34</v>
      </c>
      <c r="B42" s="129" t="s">
        <v>7</v>
      </c>
      <c r="C42" s="199">
        <v>807</v>
      </c>
      <c r="D42" s="206" t="s">
        <v>130</v>
      </c>
      <c r="E42" s="206" t="s">
        <v>172</v>
      </c>
      <c r="F42" s="215"/>
      <c r="G42" s="207">
        <f>G43</f>
        <v>19.027000000000001</v>
      </c>
      <c r="H42" s="207">
        <f>H43</f>
        <v>19.59</v>
      </c>
      <c r="I42" s="207">
        <f>I43</f>
        <v>19.948</v>
      </c>
    </row>
    <row r="43" spans="1:9" s="122" customFormat="1" ht="34.5" customHeight="1">
      <c r="A43" s="35">
        <v>35</v>
      </c>
      <c r="B43" s="100" t="s">
        <v>56</v>
      </c>
      <c r="C43" s="199">
        <v>807</v>
      </c>
      <c r="D43" s="206" t="s">
        <v>130</v>
      </c>
      <c r="E43" s="206" t="s">
        <v>172</v>
      </c>
      <c r="F43" s="216">
        <v>800</v>
      </c>
      <c r="G43" s="207">
        <f>G44</f>
        <v>19.027000000000001</v>
      </c>
      <c r="H43" s="207">
        <f t="shared" si="10"/>
        <v>19.59</v>
      </c>
      <c r="I43" s="207">
        <f t="shared" si="10"/>
        <v>19.948</v>
      </c>
    </row>
    <row r="44" spans="1:9" s="122" customFormat="1" ht="29.25" customHeight="1">
      <c r="A44" s="35">
        <v>36</v>
      </c>
      <c r="B44" s="128" t="s">
        <v>74</v>
      </c>
      <c r="C44" s="199">
        <v>807</v>
      </c>
      <c r="D44" s="206" t="s">
        <v>130</v>
      </c>
      <c r="E44" s="206" t="s">
        <v>172</v>
      </c>
      <c r="F44" s="215">
        <v>870</v>
      </c>
      <c r="G44" s="207">
        <v>19.027000000000001</v>
      </c>
      <c r="H44" s="207">
        <v>19.59</v>
      </c>
      <c r="I44" s="207">
        <v>19.948</v>
      </c>
    </row>
    <row r="45" spans="1:9" s="122" customFormat="1" ht="33" customHeight="1">
      <c r="A45" s="35">
        <v>37</v>
      </c>
      <c r="B45" s="130" t="s">
        <v>59</v>
      </c>
      <c r="C45" s="199">
        <v>807</v>
      </c>
      <c r="D45" s="213" t="s">
        <v>131</v>
      </c>
      <c r="E45" s="213"/>
      <c r="F45" s="213"/>
      <c r="G45" s="210">
        <f>G46+G50</f>
        <v>19.966439999999999</v>
      </c>
      <c r="H45" s="210">
        <f t="shared" ref="H45:I45" si="11">H46+H50</f>
        <v>19.966439999999999</v>
      </c>
      <c r="I45" s="210">
        <f t="shared" si="11"/>
        <v>1.5</v>
      </c>
    </row>
    <row r="46" spans="1:9" s="122" customFormat="1" ht="58.5" customHeight="1">
      <c r="A46" s="35">
        <v>38</v>
      </c>
      <c r="B46" s="131" t="s">
        <v>194</v>
      </c>
      <c r="C46" s="199">
        <v>807</v>
      </c>
      <c r="D46" s="217" t="s">
        <v>131</v>
      </c>
      <c r="E46" s="217" t="s">
        <v>173</v>
      </c>
      <c r="F46" s="217"/>
      <c r="G46" s="207">
        <f>G47</f>
        <v>1.5</v>
      </c>
      <c r="H46" s="207">
        <f t="shared" ref="H46:I48" si="12">H47</f>
        <v>1.5</v>
      </c>
      <c r="I46" s="207">
        <f t="shared" si="12"/>
        <v>1.5</v>
      </c>
    </row>
    <row r="47" spans="1:9" s="122" customFormat="1" ht="58.5" customHeight="1">
      <c r="A47" s="35">
        <v>39</v>
      </c>
      <c r="B47" s="131" t="s">
        <v>189</v>
      </c>
      <c r="C47" s="199">
        <v>807</v>
      </c>
      <c r="D47" s="217" t="s">
        <v>131</v>
      </c>
      <c r="E47" s="217" t="s">
        <v>174</v>
      </c>
      <c r="F47" s="217"/>
      <c r="G47" s="207">
        <f>G48</f>
        <v>1.5</v>
      </c>
      <c r="H47" s="207">
        <f t="shared" si="12"/>
        <v>1.5</v>
      </c>
      <c r="I47" s="207">
        <f t="shared" si="12"/>
        <v>1.5</v>
      </c>
    </row>
    <row r="48" spans="1:9" s="122" customFormat="1" ht="40.5" customHeight="1">
      <c r="A48" s="35">
        <v>40</v>
      </c>
      <c r="B48" s="100" t="s">
        <v>142</v>
      </c>
      <c r="C48" s="199">
        <v>807</v>
      </c>
      <c r="D48" s="217" t="s">
        <v>131</v>
      </c>
      <c r="E48" s="217" t="s">
        <v>174</v>
      </c>
      <c r="F48" s="218" t="s">
        <v>50</v>
      </c>
      <c r="G48" s="207">
        <f>G49</f>
        <v>1.5</v>
      </c>
      <c r="H48" s="207">
        <f t="shared" si="12"/>
        <v>1.5</v>
      </c>
      <c r="I48" s="207">
        <f t="shared" si="12"/>
        <v>1.5</v>
      </c>
    </row>
    <row r="49" spans="1:9" s="122" customFormat="1" ht="52.5" customHeight="1">
      <c r="A49" s="35">
        <v>41</v>
      </c>
      <c r="B49" s="100" t="s">
        <v>141</v>
      </c>
      <c r="C49" s="199">
        <v>807</v>
      </c>
      <c r="D49" s="217" t="s">
        <v>131</v>
      </c>
      <c r="E49" s="217" t="s">
        <v>174</v>
      </c>
      <c r="F49" s="219" t="s">
        <v>43</v>
      </c>
      <c r="G49" s="207">
        <v>1.5</v>
      </c>
      <c r="H49" s="207">
        <v>1.5</v>
      </c>
      <c r="I49" s="207">
        <v>1.5</v>
      </c>
    </row>
    <row r="50" spans="1:9" s="122" customFormat="1" ht="30.75" customHeight="1">
      <c r="A50" s="35">
        <v>42</v>
      </c>
      <c r="B50" s="100" t="s">
        <v>190</v>
      </c>
      <c r="C50" s="199">
        <v>807</v>
      </c>
      <c r="D50" s="211" t="s">
        <v>131</v>
      </c>
      <c r="E50" s="206" t="s">
        <v>169</v>
      </c>
      <c r="F50" s="211"/>
      <c r="G50" s="207">
        <f t="shared" ref="G50:I52" si="13">G51</f>
        <v>18.466439999999999</v>
      </c>
      <c r="H50" s="207">
        <f t="shared" si="13"/>
        <v>18.466439999999999</v>
      </c>
      <c r="I50" s="207">
        <f t="shared" si="13"/>
        <v>0</v>
      </c>
    </row>
    <row r="51" spans="1:9" s="122" customFormat="1" ht="99.75" customHeight="1">
      <c r="A51" s="35">
        <v>43</v>
      </c>
      <c r="B51" s="99" t="s">
        <v>310</v>
      </c>
      <c r="C51" s="199">
        <v>807</v>
      </c>
      <c r="D51" s="211" t="s">
        <v>131</v>
      </c>
      <c r="E51" s="211" t="s">
        <v>367</v>
      </c>
      <c r="F51" s="211"/>
      <c r="G51" s="207">
        <f t="shared" si="13"/>
        <v>18.466439999999999</v>
      </c>
      <c r="H51" s="207">
        <f t="shared" si="13"/>
        <v>18.466439999999999</v>
      </c>
      <c r="I51" s="207">
        <f t="shared" si="13"/>
        <v>0</v>
      </c>
    </row>
    <row r="52" spans="1:9" s="122" customFormat="1" ht="38.25" customHeight="1">
      <c r="A52" s="35">
        <v>44</v>
      </c>
      <c r="B52" s="99" t="s">
        <v>37</v>
      </c>
      <c r="C52" s="199">
        <v>807</v>
      </c>
      <c r="D52" s="211" t="s">
        <v>131</v>
      </c>
      <c r="E52" s="211" t="s">
        <v>367</v>
      </c>
      <c r="F52" s="211" t="s">
        <v>60</v>
      </c>
      <c r="G52" s="207">
        <f t="shared" si="13"/>
        <v>18.466439999999999</v>
      </c>
      <c r="H52" s="207">
        <f t="shared" si="13"/>
        <v>18.466439999999999</v>
      </c>
      <c r="I52" s="207">
        <f t="shared" si="13"/>
        <v>0</v>
      </c>
    </row>
    <row r="53" spans="1:9" s="122" customFormat="1" ht="39" customHeight="1">
      <c r="A53" s="35">
        <v>45</v>
      </c>
      <c r="B53" s="99" t="s">
        <v>42</v>
      </c>
      <c r="C53" s="199">
        <v>807</v>
      </c>
      <c r="D53" s="211" t="s">
        <v>131</v>
      </c>
      <c r="E53" s="211" t="s">
        <v>367</v>
      </c>
      <c r="F53" s="211" t="s">
        <v>44</v>
      </c>
      <c r="G53" s="212">
        <f>18.46644</f>
        <v>18.466439999999999</v>
      </c>
      <c r="H53" s="212">
        <f>18.46644</f>
        <v>18.466439999999999</v>
      </c>
      <c r="I53" s="212">
        <v>0</v>
      </c>
    </row>
    <row r="54" spans="1:9" s="122" customFormat="1" ht="35.25" customHeight="1">
      <c r="A54" s="35">
        <v>46</v>
      </c>
      <c r="B54" s="132" t="s">
        <v>64</v>
      </c>
      <c r="C54" s="197">
        <v>807</v>
      </c>
      <c r="D54" s="213" t="s">
        <v>132</v>
      </c>
      <c r="E54" s="213"/>
      <c r="F54" s="213"/>
      <c r="G54" s="210">
        <f>G55</f>
        <v>132.69999999999999</v>
      </c>
      <c r="H54" s="210">
        <f t="shared" ref="H54:I54" si="14">H55</f>
        <v>133.1</v>
      </c>
      <c r="I54" s="210">
        <f t="shared" si="14"/>
        <v>136.19999999999999</v>
      </c>
    </row>
    <row r="55" spans="1:9" s="122" customFormat="1" ht="33" customHeight="1">
      <c r="A55" s="35">
        <v>47</v>
      </c>
      <c r="B55" s="100" t="s">
        <v>65</v>
      </c>
      <c r="C55" s="199">
        <v>807</v>
      </c>
      <c r="D55" s="206" t="s">
        <v>133</v>
      </c>
      <c r="E55" s="213"/>
      <c r="F55" s="213"/>
      <c r="G55" s="207">
        <f>G57</f>
        <v>132.69999999999999</v>
      </c>
      <c r="H55" s="207">
        <f t="shared" ref="H55:I55" si="15">H57</f>
        <v>133.1</v>
      </c>
      <c r="I55" s="207">
        <f t="shared" si="15"/>
        <v>136.19999999999999</v>
      </c>
    </row>
    <row r="56" spans="1:9" s="122" customFormat="1" ht="33" customHeight="1">
      <c r="A56" s="35">
        <v>48</v>
      </c>
      <c r="B56" s="100" t="s">
        <v>48</v>
      </c>
      <c r="C56" s="199">
        <v>807</v>
      </c>
      <c r="D56" s="206" t="s">
        <v>133</v>
      </c>
      <c r="E56" s="206" t="s">
        <v>165</v>
      </c>
      <c r="F56" s="213"/>
      <c r="G56" s="220">
        <f>G57</f>
        <v>132.69999999999999</v>
      </c>
      <c r="H56" s="220">
        <f t="shared" ref="H56:I57" si="16">H57</f>
        <v>133.1</v>
      </c>
      <c r="I56" s="220">
        <f t="shared" si="16"/>
        <v>136.19999999999999</v>
      </c>
    </row>
    <row r="57" spans="1:9" s="122" customFormat="1" ht="68.25" customHeight="1">
      <c r="A57" s="35">
        <v>49</v>
      </c>
      <c r="B57" s="131" t="s">
        <v>1</v>
      </c>
      <c r="C57" s="199">
        <v>807</v>
      </c>
      <c r="D57" s="206" t="s">
        <v>133</v>
      </c>
      <c r="E57" s="206" t="s">
        <v>173</v>
      </c>
      <c r="F57" s="213"/>
      <c r="G57" s="207">
        <f>G58</f>
        <v>132.69999999999999</v>
      </c>
      <c r="H57" s="207">
        <f t="shared" si="16"/>
        <v>133.1</v>
      </c>
      <c r="I57" s="207">
        <f t="shared" si="16"/>
        <v>136.19999999999999</v>
      </c>
    </row>
    <row r="58" spans="1:9" s="122" customFormat="1" ht="65.25" customHeight="1">
      <c r="A58" s="35">
        <v>50</v>
      </c>
      <c r="B58" s="100" t="s">
        <v>66</v>
      </c>
      <c r="C58" s="199">
        <v>807</v>
      </c>
      <c r="D58" s="206" t="s">
        <v>133</v>
      </c>
      <c r="E58" s="206" t="s">
        <v>175</v>
      </c>
      <c r="F58" s="213"/>
      <c r="G58" s="207">
        <f>G59+G61</f>
        <v>132.69999999999999</v>
      </c>
      <c r="H58" s="207">
        <f t="shared" ref="H58:I58" si="17">H59+H61</f>
        <v>133.1</v>
      </c>
      <c r="I58" s="207">
        <f t="shared" si="17"/>
        <v>136.19999999999999</v>
      </c>
    </row>
    <row r="59" spans="1:9" s="122" customFormat="1" ht="72.75" customHeight="1">
      <c r="A59" s="35">
        <v>51</v>
      </c>
      <c r="B59" s="100" t="s">
        <v>55</v>
      </c>
      <c r="C59" s="199">
        <v>807</v>
      </c>
      <c r="D59" s="206" t="s">
        <v>133</v>
      </c>
      <c r="E59" s="206" t="s">
        <v>175</v>
      </c>
      <c r="F59" s="206" t="s">
        <v>49</v>
      </c>
      <c r="G59" s="207">
        <f>G60</f>
        <v>84.677970000000002</v>
      </c>
      <c r="H59" s="207">
        <f t="shared" ref="H59:I59" si="18">H60</f>
        <v>85.677970000000002</v>
      </c>
      <c r="I59" s="207">
        <f t="shared" si="18"/>
        <v>85.677970000000002</v>
      </c>
    </row>
    <row r="60" spans="1:9" s="122" customFormat="1" ht="42" customHeight="1">
      <c r="A60" s="35">
        <v>52</v>
      </c>
      <c r="B60" s="100" t="s">
        <v>54</v>
      </c>
      <c r="C60" s="199">
        <v>807</v>
      </c>
      <c r="D60" s="206" t="s">
        <v>133</v>
      </c>
      <c r="E60" s="206" t="s">
        <v>175</v>
      </c>
      <c r="F60" s="206" t="s">
        <v>46</v>
      </c>
      <c r="G60" s="207">
        <v>84.677970000000002</v>
      </c>
      <c r="H60" s="207">
        <v>85.677970000000002</v>
      </c>
      <c r="I60" s="207">
        <v>85.677970000000002</v>
      </c>
    </row>
    <row r="61" spans="1:9" s="122" customFormat="1" ht="50.25" customHeight="1">
      <c r="A61" s="35">
        <v>53</v>
      </c>
      <c r="B61" s="127" t="s">
        <v>140</v>
      </c>
      <c r="C61" s="199">
        <v>807</v>
      </c>
      <c r="D61" s="206" t="s">
        <v>133</v>
      </c>
      <c r="E61" s="206" t="s">
        <v>175</v>
      </c>
      <c r="F61" s="206" t="s">
        <v>50</v>
      </c>
      <c r="G61" s="207">
        <f>G62</f>
        <v>48.022030000000001</v>
      </c>
      <c r="H61" s="207">
        <f t="shared" ref="H61:I61" si="19">H62</f>
        <v>47.422029999999999</v>
      </c>
      <c r="I61" s="207">
        <f t="shared" si="19"/>
        <v>50.522030000000001</v>
      </c>
    </row>
    <row r="62" spans="1:9" s="122" customFormat="1" ht="48.75" customHeight="1">
      <c r="A62" s="35">
        <v>54</v>
      </c>
      <c r="B62" s="127" t="s">
        <v>141</v>
      </c>
      <c r="C62" s="199">
        <v>807</v>
      </c>
      <c r="D62" s="206" t="s">
        <v>133</v>
      </c>
      <c r="E62" s="206" t="s">
        <v>175</v>
      </c>
      <c r="F62" s="206" t="s">
        <v>43</v>
      </c>
      <c r="G62" s="207">
        <v>48.022030000000001</v>
      </c>
      <c r="H62" s="207">
        <v>47.422029999999999</v>
      </c>
      <c r="I62" s="207">
        <v>50.522030000000001</v>
      </c>
    </row>
    <row r="63" spans="1:9" s="122" customFormat="1" ht="33" customHeight="1">
      <c r="A63" s="35">
        <v>55</v>
      </c>
      <c r="B63" s="132" t="s">
        <v>40</v>
      </c>
      <c r="C63" s="197">
        <v>807</v>
      </c>
      <c r="D63" s="213" t="s">
        <v>120</v>
      </c>
      <c r="E63" s="206"/>
      <c r="F63" s="206"/>
      <c r="G63" s="210">
        <f>G64</f>
        <v>33.621000000000002</v>
      </c>
      <c r="H63" s="210">
        <f t="shared" ref="H63:I64" si="20">H64</f>
        <v>47.069400000000002</v>
      </c>
      <c r="I63" s="210">
        <f t="shared" si="20"/>
        <v>47.069400000000002</v>
      </c>
    </row>
    <row r="64" spans="1:9" s="122" customFormat="1" ht="26.25" customHeight="1">
      <c r="A64" s="35">
        <v>56</v>
      </c>
      <c r="B64" s="100" t="s">
        <v>323</v>
      </c>
      <c r="C64" s="199">
        <v>807</v>
      </c>
      <c r="D64" s="206" t="s">
        <v>121</v>
      </c>
      <c r="E64" s="206"/>
      <c r="F64" s="206"/>
      <c r="G64" s="207">
        <f>G65</f>
        <v>33.621000000000002</v>
      </c>
      <c r="H64" s="207">
        <f t="shared" si="20"/>
        <v>47.069400000000002</v>
      </c>
      <c r="I64" s="207">
        <f t="shared" si="20"/>
        <v>47.069400000000002</v>
      </c>
    </row>
    <row r="65" spans="1:9" s="122" customFormat="1" ht="37.5" customHeight="1">
      <c r="A65" s="35">
        <v>57</v>
      </c>
      <c r="B65" s="100" t="s">
        <v>190</v>
      </c>
      <c r="C65" s="125">
        <v>807</v>
      </c>
      <c r="D65" s="206" t="s">
        <v>121</v>
      </c>
      <c r="E65" s="206" t="s">
        <v>170</v>
      </c>
      <c r="F65" s="206"/>
      <c r="G65" s="207">
        <f>G66</f>
        <v>33.621000000000002</v>
      </c>
      <c r="H65" s="207">
        <f t="shared" ref="H65:I65" si="21">H66</f>
        <v>47.069400000000002</v>
      </c>
      <c r="I65" s="207">
        <f t="shared" si="21"/>
        <v>47.069400000000002</v>
      </c>
    </row>
    <row r="66" spans="1:9" s="98" customFormat="1" ht="38.25" customHeight="1">
      <c r="A66" s="35">
        <v>58</v>
      </c>
      <c r="B66" s="102" t="s">
        <v>368</v>
      </c>
      <c r="C66" s="101">
        <v>807</v>
      </c>
      <c r="D66" s="206" t="s">
        <v>121</v>
      </c>
      <c r="E66" s="211" t="s">
        <v>369</v>
      </c>
      <c r="F66" s="211"/>
      <c r="G66" s="207">
        <f t="shared" ref="G66:I67" si="22">G67</f>
        <v>33.621000000000002</v>
      </c>
      <c r="H66" s="207">
        <f t="shared" si="22"/>
        <v>47.069400000000002</v>
      </c>
      <c r="I66" s="207">
        <f t="shared" si="22"/>
        <v>47.069400000000002</v>
      </c>
    </row>
    <row r="67" spans="1:9" s="98" customFormat="1" ht="33" customHeight="1">
      <c r="A67" s="35">
        <v>59</v>
      </c>
      <c r="B67" s="99" t="s">
        <v>142</v>
      </c>
      <c r="C67" s="101">
        <v>807</v>
      </c>
      <c r="D67" s="206" t="s">
        <v>121</v>
      </c>
      <c r="E67" s="211" t="s">
        <v>369</v>
      </c>
      <c r="F67" s="211" t="s">
        <v>50</v>
      </c>
      <c r="G67" s="207">
        <f t="shared" si="22"/>
        <v>33.621000000000002</v>
      </c>
      <c r="H67" s="207">
        <f t="shared" si="22"/>
        <v>47.069400000000002</v>
      </c>
      <c r="I67" s="207">
        <f t="shared" si="22"/>
        <v>47.069400000000002</v>
      </c>
    </row>
    <row r="68" spans="1:9" s="98" customFormat="1" ht="33" customHeight="1">
      <c r="A68" s="35">
        <v>60</v>
      </c>
      <c r="B68" s="99" t="s">
        <v>2</v>
      </c>
      <c r="C68" s="101">
        <v>807</v>
      </c>
      <c r="D68" s="206" t="s">
        <v>121</v>
      </c>
      <c r="E68" s="211" t="s">
        <v>369</v>
      </c>
      <c r="F68" s="211" t="s">
        <v>43</v>
      </c>
      <c r="G68" s="207">
        <v>33.621000000000002</v>
      </c>
      <c r="H68" s="207">
        <v>47.069400000000002</v>
      </c>
      <c r="I68" s="207">
        <v>47.069400000000002</v>
      </c>
    </row>
    <row r="69" spans="1:9" s="122" customFormat="1" ht="26.25" customHeight="1">
      <c r="A69" s="35">
        <v>61</v>
      </c>
      <c r="B69" s="132" t="s">
        <v>3</v>
      </c>
      <c r="C69" s="197">
        <v>807</v>
      </c>
      <c r="D69" s="213" t="s">
        <v>122</v>
      </c>
      <c r="E69" s="206"/>
      <c r="F69" s="206"/>
      <c r="G69" s="210">
        <f t="shared" ref="G69:I71" si="23">G70</f>
        <v>615.74778000000003</v>
      </c>
      <c r="H69" s="210">
        <f t="shared" si="23"/>
        <v>488.48733999999996</v>
      </c>
      <c r="I69" s="210">
        <f t="shared" si="23"/>
        <v>508.19817</v>
      </c>
    </row>
    <row r="70" spans="1:9" s="122" customFormat="1" ht="26.25" customHeight="1">
      <c r="A70" s="35">
        <v>62</v>
      </c>
      <c r="B70" s="133" t="s">
        <v>63</v>
      </c>
      <c r="C70" s="199">
        <v>807</v>
      </c>
      <c r="D70" s="206" t="s">
        <v>123</v>
      </c>
      <c r="E70" s="213"/>
      <c r="F70" s="213"/>
      <c r="G70" s="210">
        <f>G71</f>
        <v>615.74778000000003</v>
      </c>
      <c r="H70" s="210">
        <f t="shared" si="23"/>
        <v>488.48733999999996</v>
      </c>
      <c r="I70" s="210">
        <f t="shared" si="23"/>
        <v>508.19817</v>
      </c>
    </row>
    <row r="71" spans="1:9" s="122" customFormat="1" ht="52.5" customHeight="1">
      <c r="A71" s="35">
        <v>63</v>
      </c>
      <c r="B71" s="100" t="s">
        <v>146</v>
      </c>
      <c r="C71" s="199">
        <v>807</v>
      </c>
      <c r="D71" s="206" t="s">
        <v>123</v>
      </c>
      <c r="E71" s="206" t="s">
        <v>177</v>
      </c>
      <c r="F71" s="206"/>
      <c r="G71" s="207">
        <f>G72</f>
        <v>615.74778000000003</v>
      </c>
      <c r="H71" s="207">
        <f t="shared" si="23"/>
        <v>488.48733999999996</v>
      </c>
      <c r="I71" s="207">
        <f t="shared" si="23"/>
        <v>508.19817</v>
      </c>
    </row>
    <row r="72" spans="1:9" s="122" customFormat="1" ht="48" customHeight="1">
      <c r="A72" s="35">
        <v>64</v>
      </c>
      <c r="B72" s="127" t="s">
        <v>370</v>
      </c>
      <c r="C72" s="199">
        <v>807</v>
      </c>
      <c r="D72" s="206" t="s">
        <v>123</v>
      </c>
      <c r="E72" s="206" t="s">
        <v>176</v>
      </c>
      <c r="F72" s="206"/>
      <c r="G72" s="207">
        <f>G73+G76</f>
        <v>615.74778000000003</v>
      </c>
      <c r="H72" s="207">
        <f t="shared" ref="H72:I72" si="24">H73+H76</f>
        <v>488.48733999999996</v>
      </c>
      <c r="I72" s="207">
        <f t="shared" si="24"/>
        <v>508.19817</v>
      </c>
    </row>
    <row r="73" spans="1:9" s="122" customFormat="1" ht="148.5" customHeight="1">
      <c r="A73" s="35">
        <v>65</v>
      </c>
      <c r="B73" s="127" t="s">
        <v>371</v>
      </c>
      <c r="C73" s="199">
        <v>807</v>
      </c>
      <c r="D73" s="206" t="s">
        <v>123</v>
      </c>
      <c r="E73" s="206" t="s">
        <v>178</v>
      </c>
      <c r="F73" s="206"/>
      <c r="G73" s="207">
        <f t="shared" ref="G73:I74" si="25">G74</f>
        <v>247.68280999999999</v>
      </c>
      <c r="H73" s="207">
        <f t="shared" si="25"/>
        <v>105.7</v>
      </c>
      <c r="I73" s="207">
        <f t="shared" si="25"/>
        <v>110.1</v>
      </c>
    </row>
    <row r="74" spans="1:9" s="122" customFormat="1" ht="38.25" customHeight="1">
      <c r="A74" s="35">
        <v>66</v>
      </c>
      <c r="B74" s="99" t="s">
        <v>142</v>
      </c>
      <c r="C74" s="221">
        <v>807</v>
      </c>
      <c r="D74" s="206" t="s">
        <v>123</v>
      </c>
      <c r="E74" s="206" t="s">
        <v>178</v>
      </c>
      <c r="F74" s="211" t="s">
        <v>50</v>
      </c>
      <c r="G74" s="207">
        <f t="shared" si="25"/>
        <v>247.68280999999999</v>
      </c>
      <c r="H74" s="207">
        <f t="shared" si="25"/>
        <v>105.7</v>
      </c>
      <c r="I74" s="207">
        <f t="shared" si="25"/>
        <v>110.1</v>
      </c>
    </row>
    <row r="75" spans="1:9" s="122" customFormat="1" ht="48.75" customHeight="1">
      <c r="A75" s="35">
        <v>67</v>
      </c>
      <c r="B75" s="100" t="s">
        <v>141</v>
      </c>
      <c r="C75" s="199">
        <v>807</v>
      </c>
      <c r="D75" s="206" t="s">
        <v>123</v>
      </c>
      <c r="E75" s="206" t="s">
        <v>178</v>
      </c>
      <c r="F75" s="206" t="s">
        <v>43</v>
      </c>
      <c r="G75" s="207">
        <v>247.68280999999999</v>
      </c>
      <c r="H75" s="207">
        <v>105.7</v>
      </c>
      <c r="I75" s="207">
        <v>110.1</v>
      </c>
    </row>
    <row r="76" spans="1:9" s="122" customFormat="1" ht="152.25" customHeight="1">
      <c r="A76" s="35">
        <v>68</v>
      </c>
      <c r="B76" s="127" t="s">
        <v>462</v>
      </c>
      <c r="C76" s="125">
        <v>807</v>
      </c>
      <c r="D76" s="206" t="s">
        <v>123</v>
      </c>
      <c r="E76" s="206" t="s">
        <v>461</v>
      </c>
      <c r="F76" s="206"/>
      <c r="G76" s="207">
        <f t="shared" ref="G76:I77" si="26">G77</f>
        <v>368.06497000000002</v>
      </c>
      <c r="H76" s="207">
        <f t="shared" si="26"/>
        <v>382.78733999999997</v>
      </c>
      <c r="I76" s="207">
        <f t="shared" si="26"/>
        <v>398.09816999999998</v>
      </c>
    </row>
    <row r="77" spans="1:9" s="122" customFormat="1" ht="38.25" customHeight="1">
      <c r="A77" s="35">
        <v>69</v>
      </c>
      <c r="B77" s="99" t="s">
        <v>142</v>
      </c>
      <c r="C77" s="101">
        <v>807</v>
      </c>
      <c r="D77" s="206" t="s">
        <v>123</v>
      </c>
      <c r="E77" s="206" t="s">
        <v>461</v>
      </c>
      <c r="F77" s="211" t="s">
        <v>50</v>
      </c>
      <c r="G77" s="207">
        <f t="shared" si="26"/>
        <v>368.06497000000002</v>
      </c>
      <c r="H77" s="207">
        <f t="shared" si="26"/>
        <v>382.78733999999997</v>
      </c>
      <c r="I77" s="207">
        <f t="shared" si="26"/>
        <v>398.09816999999998</v>
      </c>
    </row>
    <row r="78" spans="1:9" s="122" customFormat="1" ht="48.75" customHeight="1">
      <c r="A78" s="35">
        <v>70</v>
      </c>
      <c r="B78" s="100" t="s">
        <v>141</v>
      </c>
      <c r="C78" s="125">
        <v>807</v>
      </c>
      <c r="D78" s="206" t="s">
        <v>123</v>
      </c>
      <c r="E78" s="206" t="s">
        <v>461</v>
      </c>
      <c r="F78" s="206" t="s">
        <v>43</v>
      </c>
      <c r="G78" s="207">
        <v>368.06497000000002</v>
      </c>
      <c r="H78" s="207">
        <v>382.78733999999997</v>
      </c>
      <c r="I78" s="207">
        <v>398.09816999999998</v>
      </c>
    </row>
    <row r="79" spans="1:9" s="122" customFormat="1" ht="18.75" customHeight="1">
      <c r="A79" s="35">
        <v>71</v>
      </c>
      <c r="B79" s="132" t="s">
        <v>39</v>
      </c>
      <c r="C79" s="199">
        <v>807</v>
      </c>
      <c r="D79" s="213" t="s">
        <v>124</v>
      </c>
      <c r="E79" s="213"/>
      <c r="F79" s="213"/>
      <c r="G79" s="210">
        <f>G80+G95+G118</f>
        <v>1487.3212900000001</v>
      </c>
      <c r="H79" s="210">
        <f t="shared" ref="H79:I79" si="27">H95+H118</f>
        <v>588.05600000000004</v>
      </c>
      <c r="I79" s="210">
        <f t="shared" si="27"/>
        <v>588.05600000000004</v>
      </c>
    </row>
    <row r="80" spans="1:9" s="122" customFormat="1" ht="18.75" customHeight="1">
      <c r="A80" s="35">
        <v>72</v>
      </c>
      <c r="B80" s="259" t="s">
        <v>404</v>
      </c>
      <c r="C80" s="199"/>
      <c r="D80" s="213" t="s">
        <v>405</v>
      </c>
      <c r="E80" s="213"/>
      <c r="F80" s="213"/>
      <c r="G80" s="210">
        <f>G81+G86+G91</f>
        <v>635.83699999999999</v>
      </c>
      <c r="H80" s="210">
        <f t="shared" ref="H80:I80" si="28">H81+H86</f>
        <v>0</v>
      </c>
      <c r="I80" s="210">
        <f t="shared" si="28"/>
        <v>0</v>
      </c>
    </row>
    <row r="81" spans="1:9" s="122" customFormat="1" ht="31.5" customHeight="1">
      <c r="A81" s="35">
        <v>73</v>
      </c>
      <c r="B81" s="100" t="s">
        <v>48</v>
      </c>
      <c r="C81" s="199"/>
      <c r="D81" s="206" t="s">
        <v>405</v>
      </c>
      <c r="E81" s="206" t="s">
        <v>162</v>
      </c>
      <c r="F81" s="260"/>
      <c r="G81" s="207">
        <f t="shared" ref="G81:I82" si="29">G83</f>
        <v>19.288</v>
      </c>
      <c r="H81" s="207">
        <f t="shared" si="29"/>
        <v>0</v>
      </c>
      <c r="I81" s="207">
        <f t="shared" si="29"/>
        <v>0</v>
      </c>
    </row>
    <row r="82" spans="1:9" s="122" customFormat="1" ht="18.75" customHeight="1">
      <c r="A82" s="35">
        <v>74</v>
      </c>
      <c r="B82" s="100" t="s">
        <v>195</v>
      </c>
      <c r="C82" s="199"/>
      <c r="D82" s="206" t="s">
        <v>405</v>
      </c>
      <c r="E82" s="206" t="s">
        <v>170</v>
      </c>
      <c r="F82" s="260"/>
      <c r="G82" s="207">
        <f t="shared" si="29"/>
        <v>19.288</v>
      </c>
      <c r="H82" s="207">
        <f t="shared" si="29"/>
        <v>0</v>
      </c>
      <c r="I82" s="207">
        <f t="shared" si="29"/>
        <v>0</v>
      </c>
    </row>
    <row r="83" spans="1:9" s="122" customFormat="1" ht="48.75" customHeight="1">
      <c r="A83" s="35">
        <v>75</v>
      </c>
      <c r="B83" s="259" t="s">
        <v>406</v>
      </c>
      <c r="C83" s="199"/>
      <c r="D83" s="206" t="s">
        <v>405</v>
      </c>
      <c r="E83" s="206" t="s">
        <v>407</v>
      </c>
      <c r="F83" s="260"/>
      <c r="G83" s="207">
        <f>G84</f>
        <v>19.288</v>
      </c>
      <c r="H83" s="207">
        <f t="shared" ref="H83:I84" si="30">H84</f>
        <v>0</v>
      </c>
      <c r="I83" s="207">
        <f t="shared" si="30"/>
        <v>0</v>
      </c>
    </row>
    <row r="84" spans="1:9" s="122" customFormat="1" ht="51.75" customHeight="1">
      <c r="A84" s="35">
        <v>76</v>
      </c>
      <c r="B84" s="261" t="s">
        <v>408</v>
      </c>
      <c r="C84" s="199"/>
      <c r="D84" s="206" t="s">
        <v>405</v>
      </c>
      <c r="E84" s="206" t="s">
        <v>407</v>
      </c>
      <c r="F84" s="260" t="s">
        <v>50</v>
      </c>
      <c r="G84" s="207">
        <f>G85</f>
        <v>19.288</v>
      </c>
      <c r="H84" s="207">
        <f t="shared" si="30"/>
        <v>0</v>
      </c>
      <c r="I84" s="207">
        <f t="shared" si="30"/>
        <v>0</v>
      </c>
    </row>
    <row r="85" spans="1:9" s="122" customFormat="1" ht="53.25" customHeight="1">
      <c r="A85" s="35">
        <v>77</v>
      </c>
      <c r="B85" s="259" t="s">
        <v>141</v>
      </c>
      <c r="C85" s="199"/>
      <c r="D85" s="206" t="s">
        <v>405</v>
      </c>
      <c r="E85" s="206" t="s">
        <v>407</v>
      </c>
      <c r="F85" s="260" t="s">
        <v>43</v>
      </c>
      <c r="G85" s="207">
        <v>19.288</v>
      </c>
      <c r="H85" s="207">
        <v>0</v>
      </c>
      <c r="I85" s="207">
        <v>0</v>
      </c>
    </row>
    <row r="86" spans="1:9" s="122" customFormat="1" ht="31.5" customHeight="1">
      <c r="A86" s="35">
        <v>78</v>
      </c>
      <c r="B86" s="100" t="s">
        <v>48</v>
      </c>
      <c r="C86" s="199"/>
      <c r="D86" s="206" t="s">
        <v>405</v>
      </c>
      <c r="E86" s="206" t="s">
        <v>162</v>
      </c>
      <c r="F86" s="260"/>
      <c r="G86" s="207">
        <f>G87</f>
        <v>80</v>
      </c>
      <c r="H86" s="207">
        <f t="shared" ref="H86:I86" si="31">H87</f>
        <v>0</v>
      </c>
      <c r="I86" s="207">
        <f t="shared" si="31"/>
        <v>0</v>
      </c>
    </row>
    <row r="87" spans="1:9" s="122" customFormat="1" ht="22.5" customHeight="1">
      <c r="A87" s="35">
        <v>79</v>
      </c>
      <c r="B87" s="100" t="s">
        <v>195</v>
      </c>
      <c r="C87" s="199"/>
      <c r="D87" s="206" t="s">
        <v>405</v>
      </c>
      <c r="E87" s="206" t="s">
        <v>170</v>
      </c>
      <c r="F87" s="260"/>
      <c r="G87" s="207">
        <f t="shared" ref="G87:I87" si="32">G89</f>
        <v>80</v>
      </c>
      <c r="H87" s="207">
        <f t="shared" si="32"/>
        <v>0</v>
      </c>
      <c r="I87" s="207">
        <f t="shared" si="32"/>
        <v>0</v>
      </c>
    </row>
    <row r="88" spans="1:9" s="122" customFormat="1" ht="48.75" customHeight="1">
      <c r="A88" s="35">
        <v>80</v>
      </c>
      <c r="B88" s="259" t="s">
        <v>464</v>
      </c>
      <c r="C88" s="199"/>
      <c r="D88" s="206" t="s">
        <v>405</v>
      </c>
      <c r="E88" s="206" t="s">
        <v>463</v>
      </c>
      <c r="F88" s="260"/>
      <c r="G88" s="207">
        <f>G89</f>
        <v>80</v>
      </c>
      <c r="H88" s="207">
        <f t="shared" ref="H88:I89" si="33">H89</f>
        <v>0</v>
      </c>
      <c r="I88" s="207">
        <f t="shared" si="33"/>
        <v>0</v>
      </c>
    </row>
    <row r="89" spans="1:9" s="122" customFormat="1" ht="51.75" customHeight="1">
      <c r="A89" s="35">
        <v>81</v>
      </c>
      <c r="B89" s="261" t="s">
        <v>408</v>
      </c>
      <c r="C89" s="199"/>
      <c r="D89" s="206" t="s">
        <v>405</v>
      </c>
      <c r="E89" s="206" t="s">
        <v>463</v>
      </c>
      <c r="F89" s="260" t="s">
        <v>50</v>
      </c>
      <c r="G89" s="207">
        <f>G90</f>
        <v>80</v>
      </c>
      <c r="H89" s="207">
        <f t="shared" si="33"/>
        <v>0</v>
      </c>
      <c r="I89" s="207">
        <f t="shared" si="33"/>
        <v>0</v>
      </c>
    </row>
    <row r="90" spans="1:9" s="122" customFormat="1" ht="49.5" customHeight="1">
      <c r="A90" s="35">
        <v>82</v>
      </c>
      <c r="B90" s="259" t="s">
        <v>141</v>
      </c>
      <c r="C90" s="199"/>
      <c r="D90" s="206" t="s">
        <v>405</v>
      </c>
      <c r="E90" s="206" t="s">
        <v>463</v>
      </c>
      <c r="F90" s="260" t="s">
        <v>43</v>
      </c>
      <c r="G90" s="207">
        <v>80</v>
      </c>
      <c r="H90" s="207">
        <v>0</v>
      </c>
      <c r="I90" s="207">
        <v>0</v>
      </c>
    </row>
    <row r="91" spans="1:9" s="122" customFormat="1" ht="22.5" customHeight="1">
      <c r="A91" s="35">
        <v>83</v>
      </c>
      <c r="B91" s="100" t="s">
        <v>195</v>
      </c>
      <c r="C91" s="199"/>
      <c r="D91" s="206" t="s">
        <v>405</v>
      </c>
      <c r="E91" s="206" t="s">
        <v>170</v>
      </c>
      <c r="F91" s="260"/>
      <c r="G91" s="207">
        <f t="shared" ref="G91:I91" si="34">G93</f>
        <v>536.54899999999998</v>
      </c>
      <c r="H91" s="207">
        <f t="shared" si="34"/>
        <v>0</v>
      </c>
      <c r="I91" s="207">
        <f t="shared" si="34"/>
        <v>0</v>
      </c>
    </row>
    <row r="92" spans="1:9" s="122" customFormat="1" ht="48.75" customHeight="1">
      <c r="A92" s="35">
        <v>84</v>
      </c>
      <c r="B92" s="259" t="s">
        <v>409</v>
      </c>
      <c r="C92" s="199"/>
      <c r="D92" s="206" t="s">
        <v>405</v>
      </c>
      <c r="E92" s="206" t="s">
        <v>410</v>
      </c>
      <c r="F92" s="260"/>
      <c r="G92" s="207">
        <f>G93</f>
        <v>536.54899999999998</v>
      </c>
      <c r="H92" s="207">
        <f t="shared" ref="H92:I93" si="35">H93</f>
        <v>0</v>
      </c>
      <c r="I92" s="207">
        <f t="shared" si="35"/>
        <v>0</v>
      </c>
    </row>
    <row r="93" spans="1:9" s="122" customFormat="1" ht="51.75" customHeight="1">
      <c r="A93" s="35">
        <v>85</v>
      </c>
      <c r="B93" s="261" t="s">
        <v>408</v>
      </c>
      <c r="C93" s="199"/>
      <c r="D93" s="206" t="s">
        <v>405</v>
      </c>
      <c r="E93" s="206" t="s">
        <v>410</v>
      </c>
      <c r="F93" s="260" t="s">
        <v>50</v>
      </c>
      <c r="G93" s="207">
        <f>G94</f>
        <v>536.54899999999998</v>
      </c>
      <c r="H93" s="207">
        <f t="shared" si="35"/>
        <v>0</v>
      </c>
      <c r="I93" s="207">
        <f t="shared" si="35"/>
        <v>0</v>
      </c>
    </row>
    <row r="94" spans="1:9" s="122" customFormat="1" ht="49.5" customHeight="1">
      <c r="A94" s="35">
        <v>86</v>
      </c>
      <c r="B94" s="259" t="s">
        <v>141</v>
      </c>
      <c r="C94" s="199"/>
      <c r="D94" s="206" t="s">
        <v>405</v>
      </c>
      <c r="E94" s="206" t="s">
        <v>410</v>
      </c>
      <c r="F94" s="260" t="s">
        <v>43</v>
      </c>
      <c r="G94" s="207">
        <f>212.36+324.189</f>
        <v>536.54899999999998</v>
      </c>
      <c r="H94" s="207">
        <v>0</v>
      </c>
      <c r="I94" s="207">
        <v>0</v>
      </c>
    </row>
    <row r="95" spans="1:9" s="124" customFormat="1" ht="32.25" customHeight="1">
      <c r="A95" s="35">
        <v>87</v>
      </c>
      <c r="B95" s="253" t="s">
        <v>41</v>
      </c>
      <c r="C95" s="197">
        <v>807</v>
      </c>
      <c r="D95" s="213" t="s">
        <v>125</v>
      </c>
      <c r="E95" s="213"/>
      <c r="F95" s="213"/>
      <c r="G95" s="210">
        <f>G96+G112</f>
        <v>813.87197000000003</v>
      </c>
      <c r="H95" s="210">
        <f t="shared" ref="H95:I96" si="36">H96</f>
        <v>588.05600000000004</v>
      </c>
      <c r="I95" s="210">
        <f t="shared" si="36"/>
        <v>588.05600000000004</v>
      </c>
    </row>
    <row r="96" spans="1:9" s="122" customFormat="1" ht="47.25" customHeight="1">
      <c r="A96" s="35">
        <v>88</v>
      </c>
      <c r="B96" s="100" t="s">
        <v>146</v>
      </c>
      <c r="C96" s="199">
        <v>807</v>
      </c>
      <c r="D96" s="206" t="s">
        <v>125</v>
      </c>
      <c r="E96" s="206" t="s">
        <v>177</v>
      </c>
      <c r="F96" s="206"/>
      <c r="G96" s="207">
        <f>G97+G107</f>
        <v>774.87197000000003</v>
      </c>
      <c r="H96" s="207">
        <f t="shared" si="36"/>
        <v>588.05600000000004</v>
      </c>
      <c r="I96" s="207">
        <f t="shared" si="36"/>
        <v>588.05600000000004</v>
      </c>
    </row>
    <row r="97" spans="1:9" s="122" customFormat="1" ht="45">
      <c r="A97" s="35">
        <v>89</v>
      </c>
      <c r="B97" s="127" t="s">
        <v>372</v>
      </c>
      <c r="C97" s="199">
        <v>807</v>
      </c>
      <c r="D97" s="206" t="s">
        <v>125</v>
      </c>
      <c r="E97" s="206" t="s">
        <v>179</v>
      </c>
      <c r="F97" s="206"/>
      <c r="G97" s="207">
        <f>G98+G101+G104</f>
        <v>695.67700000000002</v>
      </c>
      <c r="H97" s="207">
        <f t="shared" ref="H97:I97" si="37">H98+H101+H104</f>
        <v>588.05600000000004</v>
      </c>
      <c r="I97" s="207">
        <f t="shared" si="37"/>
        <v>588.05600000000004</v>
      </c>
    </row>
    <row r="98" spans="1:9" s="122" customFormat="1" ht="94.5" customHeight="1">
      <c r="A98" s="35">
        <v>90</v>
      </c>
      <c r="B98" s="134" t="s">
        <v>446</v>
      </c>
      <c r="C98" s="199">
        <v>807</v>
      </c>
      <c r="D98" s="206" t="s">
        <v>125</v>
      </c>
      <c r="E98" s="206" t="s">
        <v>180</v>
      </c>
      <c r="F98" s="206"/>
      <c r="G98" s="207">
        <f t="shared" ref="G98:I99" si="38">G99</f>
        <v>598.05600000000004</v>
      </c>
      <c r="H98" s="207">
        <f t="shared" si="38"/>
        <v>588.05600000000004</v>
      </c>
      <c r="I98" s="207">
        <f t="shared" si="38"/>
        <v>588.05600000000004</v>
      </c>
    </row>
    <row r="99" spans="1:9" s="122" customFormat="1" ht="30">
      <c r="A99" s="35">
        <v>91</v>
      </c>
      <c r="B99" s="99" t="s">
        <v>142</v>
      </c>
      <c r="C99" s="199">
        <v>807</v>
      </c>
      <c r="D99" s="206" t="s">
        <v>125</v>
      </c>
      <c r="E99" s="206" t="s">
        <v>180</v>
      </c>
      <c r="F99" s="206" t="s">
        <v>50</v>
      </c>
      <c r="G99" s="207">
        <f t="shared" si="38"/>
        <v>598.05600000000004</v>
      </c>
      <c r="H99" s="207">
        <f t="shared" si="38"/>
        <v>588.05600000000004</v>
      </c>
      <c r="I99" s="207">
        <f t="shared" si="38"/>
        <v>588.05600000000004</v>
      </c>
    </row>
    <row r="100" spans="1:9" s="122" customFormat="1" ht="45">
      <c r="A100" s="35">
        <v>92</v>
      </c>
      <c r="B100" s="100" t="s">
        <v>141</v>
      </c>
      <c r="C100" s="199">
        <v>807</v>
      </c>
      <c r="D100" s="206" t="s">
        <v>125</v>
      </c>
      <c r="E100" s="206" t="s">
        <v>180</v>
      </c>
      <c r="F100" s="206" t="s">
        <v>43</v>
      </c>
      <c r="G100" s="207">
        <v>598.05600000000004</v>
      </c>
      <c r="H100" s="207">
        <v>588.05600000000004</v>
      </c>
      <c r="I100" s="207">
        <v>588.05600000000004</v>
      </c>
    </row>
    <row r="101" spans="1:9" s="122" customFormat="1" ht="105">
      <c r="A101" s="35">
        <v>93</v>
      </c>
      <c r="B101" s="127" t="s">
        <v>374</v>
      </c>
      <c r="C101" s="199">
        <v>807</v>
      </c>
      <c r="D101" s="206" t="s">
        <v>125</v>
      </c>
      <c r="E101" s="206" t="s">
        <v>181</v>
      </c>
      <c r="F101" s="206"/>
      <c r="G101" s="207">
        <f>G103</f>
        <v>54</v>
      </c>
      <c r="H101" s="207">
        <f>H103</f>
        <v>0</v>
      </c>
      <c r="I101" s="207">
        <f>I103</f>
        <v>0</v>
      </c>
    </row>
    <row r="102" spans="1:9" s="122" customFormat="1" ht="30">
      <c r="A102" s="35">
        <v>94</v>
      </c>
      <c r="B102" s="99" t="s">
        <v>142</v>
      </c>
      <c r="C102" s="199">
        <v>807</v>
      </c>
      <c r="D102" s="206" t="s">
        <v>125</v>
      </c>
      <c r="E102" s="206" t="s">
        <v>182</v>
      </c>
      <c r="F102" s="206" t="s">
        <v>50</v>
      </c>
      <c r="G102" s="207">
        <f>G103</f>
        <v>54</v>
      </c>
      <c r="H102" s="207">
        <f>H103</f>
        <v>0</v>
      </c>
      <c r="I102" s="207">
        <f>I103</f>
        <v>0</v>
      </c>
    </row>
    <row r="103" spans="1:9" s="122" customFormat="1" ht="48" customHeight="1">
      <c r="A103" s="35">
        <v>95</v>
      </c>
      <c r="B103" s="100" t="s">
        <v>141</v>
      </c>
      <c r="C103" s="199">
        <v>807</v>
      </c>
      <c r="D103" s="206" t="s">
        <v>125</v>
      </c>
      <c r="E103" s="206" t="s">
        <v>182</v>
      </c>
      <c r="F103" s="206" t="s">
        <v>43</v>
      </c>
      <c r="G103" s="207">
        <v>54</v>
      </c>
      <c r="H103" s="207">
        <v>0</v>
      </c>
      <c r="I103" s="207">
        <v>0</v>
      </c>
    </row>
    <row r="104" spans="1:9" s="98" customFormat="1" ht="106.5" customHeight="1">
      <c r="A104" s="35">
        <v>96</v>
      </c>
      <c r="B104" s="102" t="s">
        <v>375</v>
      </c>
      <c r="C104" s="221">
        <v>807</v>
      </c>
      <c r="D104" s="206" t="s">
        <v>125</v>
      </c>
      <c r="E104" s="206" t="s">
        <v>183</v>
      </c>
      <c r="F104" s="211"/>
      <c r="G104" s="207">
        <f t="shared" ref="G104:I105" si="39">G105</f>
        <v>43.621000000000002</v>
      </c>
      <c r="H104" s="207">
        <f t="shared" si="39"/>
        <v>0</v>
      </c>
      <c r="I104" s="207">
        <f t="shared" si="39"/>
        <v>0</v>
      </c>
    </row>
    <row r="105" spans="1:9" s="98" customFormat="1" ht="36" customHeight="1">
      <c r="A105" s="35">
        <v>97</v>
      </c>
      <c r="B105" s="99" t="s">
        <v>142</v>
      </c>
      <c r="C105" s="221">
        <v>807</v>
      </c>
      <c r="D105" s="206" t="s">
        <v>125</v>
      </c>
      <c r="E105" s="206" t="s">
        <v>183</v>
      </c>
      <c r="F105" s="206" t="s">
        <v>50</v>
      </c>
      <c r="G105" s="207">
        <f t="shared" si="39"/>
        <v>43.621000000000002</v>
      </c>
      <c r="H105" s="207">
        <f t="shared" si="39"/>
        <v>0</v>
      </c>
      <c r="I105" s="207">
        <f t="shared" si="39"/>
        <v>0</v>
      </c>
    </row>
    <row r="106" spans="1:9" s="98" customFormat="1" ht="50.25" customHeight="1">
      <c r="A106" s="35">
        <v>98</v>
      </c>
      <c r="B106" s="100" t="s">
        <v>141</v>
      </c>
      <c r="C106" s="221">
        <v>807</v>
      </c>
      <c r="D106" s="206" t="s">
        <v>125</v>
      </c>
      <c r="E106" s="206" t="s">
        <v>183</v>
      </c>
      <c r="F106" s="206" t="s">
        <v>43</v>
      </c>
      <c r="G106" s="207">
        <v>43.621000000000002</v>
      </c>
      <c r="H106" s="207">
        <v>0</v>
      </c>
      <c r="I106" s="207">
        <v>0</v>
      </c>
    </row>
    <row r="107" spans="1:9" s="98" customFormat="1" ht="51.75" customHeight="1">
      <c r="A107" s="35">
        <v>99</v>
      </c>
      <c r="B107" s="100" t="s">
        <v>146</v>
      </c>
      <c r="C107" s="221">
        <v>807</v>
      </c>
      <c r="D107" s="206" t="s">
        <v>125</v>
      </c>
      <c r="E107" s="206" t="s">
        <v>177</v>
      </c>
      <c r="F107" s="206"/>
      <c r="G107" s="207">
        <f>G108</f>
        <v>79.194969999999998</v>
      </c>
      <c r="H107" s="207">
        <f t="shared" ref="H107:I110" si="40">H108</f>
        <v>0</v>
      </c>
      <c r="I107" s="207">
        <f t="shared" si="40"/>
        <v>0</v>
      </c>
    </row>
    <row r="108" spans="1:9" s="98" customFormat="1" ht="72.75" customHeight="1">
      <c r="A108" s="35">
        <v>100</v>
      </c>
      <c r="B108" s="100" t="s">
        <v>411</v>
      </c>
      <c r="C108" s="221">
        <v>807</v>
      </c>
      <c r="D108" s="206" t="s">
        <v>125</v>
      </c>
      <c r="E108" s="206" t="s">
        <v>412</v>
      </c>
      <c r="F108" s="211"/>
      <c r="G108" s="207">
        <f>G109</f>
        <v>79.194969999999998</v>
      </c>
      <c r="H108" s="207">
        <f t="shared" si="40"/>
        <v>0</v>
      </c>
      <c r="I108" s="207">
        <f t="shared" si="40"/>
        <v>0</v>
      </c>
    </row>
    <row r="109" spans="1:9" s="98" customFormat="1" ht="140.25" customHeight="1">
      <c r="A109" s="35">
        <v>101</v>
      </c>
      <c r="B109" s="102" t="s">
        <v>413</v>
      </c>
      <c r="C109" s="221">
        <v>807</v>
      </c>
      <c r="D109" s="206" t="s">
        <v>125</v>
      </c>
      <c r="E109" s="206" t="s">
        <v>414</v>
      </c>
      <c r="F109" s="206"/>
      <c r="G109" s="207">
        <f>G110</f>
        <v>79.194969999999998</v>
      </c>
      <c r="H109" s="207">
        <f t="shared" si="40"/>
        <v>0</v>
      </c>
      <c r="I109" s="207">
        <f t="shared" si="40"/>
        <v>0</v>
      </c>
    </row>
    <row r="110" spans="1:9" s="98" customFormat="1" ht="37.5" customHeight="1">
      <c r="A110" s="35">
        <v>102</v>
      </c>
      <c r="B110" s="99" t="s">
        <v>142</v>
      </c>
      <c r="C110" s="221">
        <v>807</v>
      </c>
      <c r="D110" s="206" t="s">
        <v>125</v>
      </c>
      <c r="E110" s="206" t="s">
        <v>414</v>
      </c>
      <c r="F110" s="206" t="s">
        <v>50</v>
      </c>
      <c r="G110" s="207">
        <f>G111</f>
        <v>79.194969999999998</v>
      </c>
      <c r="H110" s="207">
        <f t="shared" si="40"/>
        <v>0</v>
      </c>
      <c r="I110" s="207">
        <f t="shared" si="40"/>
        <v>0</v>
      </c>
    </row>
    <row r="111" spans="1:9" s="98" customFormat="1" ht="41.25" customHeight="1">
      <c r="A111" s="35">
        <v>103</v>
      </c>
      <c r="B111" s="99" t="s">
        <v>2</v>
      </c>
      <c r="C111" s="221">
        <v>807</v>
      </c>
      <c r="D111" s="206" t="s">
        <v>125</v>
      </c>
      <c r="E111" s="206" t="s">
        <v>414</v>
      </c>
      <c r="F111" s="206" t="s">
        <v>43</v>
      </c>
      <c r="G111" s="207">
        <v>79.194969999999998</v>
      </c>
      <c r="H111" s="207">
        <v>0</v>
      </c>
      <c r="I111" s="207">
        <v>0</v>
      </c>
    </row>
    <row r="112" spans="1:9" s="246" customFormat="1" ht="39" customHeight="1">
      <c r="A112" s="35">
        <v>104</v>
      </c>
      <c r="B112" s="244" t="s">
        <v>41</v>
      </c>
      <c r="C112" s="245">
        <v>807</v>
      </c>
      <c r="D112" s="206" t="s">
        <v>125</v>
      </c>
      <c r="E112" s="284"/>
      <c r="F112" s="206"/>
      <c r="G112" s="207">
        <f>G113</f>
        <v>39</v>
      </c>
      <c r="H112" s="207">
        <f t="shared" ref="H112:H114" si="41">H113</f>
        <v>0</v>
      </c>
      <c r="I112" s="207">
        <v>0</v>
      </c>
    </row>
    <row r="113" spans="1:9" s="246" customFormat="1" ht="33" customHeight="1">
      <c r="A113" s="35">
        <v>105</v>
      </c>
      <c r="B113" s="244" t="s">
        <v>48</v>
      </c>
      <c r="C113" s="245">
        <v>807</v>
      </c>
      <c r="D113" s="206" t="s">
        <v>125</v>
      </c>
      <c r="E113" s="284" t="s">
        <v>162</v>
      </c>
      <c r="F113" s="206"/>
      <c r="G113" s="207">
        <f>G114</f>
        <v>39</v>
      </c>
      <c r="H113" s="207">
        <f t="shared" si="41"/>
        <v>0</v>
      </c>
      <c r="I113" s="207">
        <v>0</v>
      </c>
    </row>
    <row r="114" spans="1:9" s="246" customFormat="1" ht="30.75" customHeight="1">
      <c r="A114" s="35">
        <v>106</v>
      </c>
      <c r="B114" s="244" t="s">
        <v>394</v>
      </c>
      <c r="C114" s="245">
        <v>807</v>
      </c>
      <c r="D114" s="206" t="s">
        <v>125</v>
      </c>
      <c r="E114" s="284" t="s">
        <v>395</v>
      </c>
      <c r="F114" s="206"/>
      <c r="G114" s="207">
        <f>G115</f>
        <v>39</v>
      </c>
      <c r="H114" s="207">
        <f t="shared" si="41"/>
        <v>0</v>
      </c>
      <c r="I114" s="207">
        <v>0</v>
      </c>
    </row>
    <row r="115" spans="1:9" s="246" customFormat="1" ht="45.75" customHeight="1">
      <c r="A115" s="35">
        <v>107</v>
      </c>
      <c r="B115" s="247" t="s">
        <v>396</v>
      </c>
      <c r="C115" s="245">
        <v>807</v>
      </c>
      <c r="D115" s="206" t="s">
        <v>125</v>
      </c>
      <c r="E115" s="284" t="s">
        <v>397</v>
      </c>
      <c r="F115" s="211"/>
      <c r="G115" s="207">
        <f t="shared" ref="G115:H116" si="42">G116</f>
        <v>39</v>
      </c>
      <c r="H115" s="207">
        <f t="shared" si="42"/>
        <v>0</v>
      </c>
      <c r="I115" s="207">
        <v>0</v>
      </c>
    </row>
    <row r="116" spans="1:9" s="246" customFormat="1" ht="39.75" customHeight="1">
      <c r="A116" s="35">
        <v>108</v>
      </c>
      <c r="B116" s="248" t="s">
        <v>142</v>
      </c>
      <c r="C116" s="245">
        <v>807</v>
      </c>
      <c r="D116" s="206" t="s">
        <v>125</v>
      </c>
      <c r="E116" s="284" t="s">
        <v>397</v>
      </c>
      <c r="F116" s="206" t="s">
        <v>50</v>
      </c>
      <c r="G116" s="207">
        <f t="shared" si="42"/>
        <v>39</v>
      </c>
      <c r="H116" s="207">
        <f t="shared" si="42"/>
        <v>0</v>
      </c>
      <c r="I116" s="207">
        <v>0</v>
      </c>
    </row>
    <row r="117" spans="1:9" s="246" customFormat="1" ht="69" customHeight="1">
      <c r="A117" s="35">
        <v>109</v>
      </c>
      <c r="B117" s="249" t="s">
        <v>141</v>
      </c>
      <c r="C117" s="245">
        <v>807</v>
      </c>
      <c r="D117" s="206" t="s">
        <v>125</v>
      </c>
      <c r="E117" s="284" t="s">
        <v>397</v>
      </c>
      <c r="F117" s="206" t="s">
        <v>43</v>
      </c>
      <c r="G117" s="207">
        <f>20.356+18.644</f>
        <v>39</v>
      </c>
      <c r="H117" s="207">
        <v>0</v>
      </c>
      <c r="I117" s="207">
        <v>0</v>
      </c>
    </row>
    <row r="118" spans="1:9" s="98" customFormat="1" ht="33" customHeight="1">
      <c r="A118" s="35">
        <v>110</v>
      </c>
      <c r="B118" s="100" t="s">
        <v>281</v>
      </c>
      <c r="C118" s="221">
        <v>807</v>
      </c>
      <c r="D118" s="206" t="s">
        <v>282</v>
      </c>
      <c r="E118" s="206"/>
      <c r="F118" s="206"/>
      <c r="G118" s="207">
        <f>G119</f>
        <v>37.612319999999997</v>
      </c>
      <c r="H118" s="207">
        <f t="shared" ref="H118:I120" si="43">H119</f>
        <v>0</v>
      </c>
      <c r="I118" s="207">
        <f t="shared" si="43"/>
        <v>0</v>
      </c>
    </row>
    <row r="119" spans="1:9" s="98" customFormat="1" ht="33" customHeight="1">
      <c r="A119" s="35">
        <v>111</v>
      </c>
      <c r="B119" s="100" t="s">
        <v>48</v>
      </c>
      <c r="C119" s="221">
        <v>807</v>
      </c>
      <c r="D119" s="206" t="s">
        <v>282</v>
      </c>
      <c r="E119" s="206" t="s">
        <v>162</v>
      </c>
      <c r="F119" s="206"/>
      <c r="G119" s="207">
        <f>G120</f>
        <v>37.612319999999997</v>
      </c>
      <c r="H119" s="207">
        <f t="shared" si="43"/>
        <v>0</v>
      </c>
      <c r="I119" s="207">
        <f t="shared" si="43"/>
        <v>0</v>
      </c>
    </row>
    <row r="120" spans="1:9" s="98" customFormat="1" ht="33" customHeight="1">
      <c r="A120" s="35">
        <v>112</v>
      </c>
      <c r="B120" s="100" t="s">
        <v>195</v>
      </c>
      <c r="C120" s="221">
        <v>807</v>
      </c>
      <c r="D120" s="206" t="s">
        <v>282</v>
      </c>
      <c r="E120" s="206" t="s">
        <v>170</v>
      </c>
      <c r="F120" s="206"/>
      <c r="G120" s="207">
        <f>G121</f>
        <v>37.612319999999997</v>
      </c>
      <c r="H120" s="207">
        <f t="shared" si="43"/>
        <v>0</v>
      </c>
      <c r="I120" s="207">
        <f t="shared" si="43"/>
        <v>0</v>
      </c>
    </row>
    <row r="121" spans="1:9" s="98" customFormat="1" ht="75.75" customHeight="1">
      <c r="A121" s="35">
        <v>113</v>
      </c>
      <c r="B121" s="134" t="s">
        <v>287</v>
      </c>
      <c r="C121" s="221">
        <v>807</v>
      </c>
      <c r="D121" s="206" t="s">
        <v>282</v>
      </c>
      <c r="E121" s="206" t="s">
        <v>288</v>
      </c>
      <c r="F121" s="211"/>
      <c r="G121" s="207">
        <f t="shared" ref="G121:I122" si="44">G122</f>
        <v>37.612319999999997</v>
      </c>
      <c r="H121" s="207">
        <f t="shared" si="44"/>
        <v>0</v>
      </c>
      <c r="I121" s="207">
        <f t="shared" si="44"/>
        <v>0</v>
      </c>
    </row>
    <row r="122" spans="1:9" s="98" customFormat="1" ht="33" customHeight="1">
      <c r="A122" s="35">
        <v>114</v>
      </c>
      <c r="B122" s="99" t="s">
        <v>37</v>
      </c>
      <c r="C122" s="221">
        <v>807</v>
      </c>
      <c r="D122" s="206" t="s">
        <v>282</v>
      </c>
      <c r="E122" s="206" t="s">
        <v>288</v>
      </c>
      <c r="F122" s="206" t="s">
        <v>60</v>
      </c>
      <c r="G122" s="207">
        <f t="shared" si="44"/>
        <v>37.612319999999997</v>
      </c>
      <c r="H122" s="207">
        <f t="shared" si="44"/>
        <v>0</v>
      </c>
      <c r="I122" s="207">
        <f t="shared" si="44"/>
        <v>0</v>
      </c>
    </row>
    <row r="123" spans="1:9" s="98" customFormat="1" ht="33" customHeight="1">
      <c r="A123" s="35">
        <v>115</v>
      </c>
      <c r="B123" s="99" t="s">
        <v>42</v>
      </c>
      <c r="C123" s="221">
        <v>807</v>
      </c>
      <c r="D123" s="206" t="s">
        <v>282</v>
      </c>
      <c r="E123" s="206" t="s">
        <v>288</v>
      </c>
      <c r="F123" s="206" t="s">
        <v>44</v>
      </c>
      <c r="G123" s="207">
        <v>37.612319999999997</v>
      </c>
      <c r="H123" s="207">
        <v>0</v>
      </c>
      <c r="I123" s="207">
        <v>0</v>
      </c>
    </row>
    <row r="124" spans="1:9" s="122" customFormat="1" ht="33" customHeight="1">
      <c r="A124" s="35">
        <v>116</v>
      </c>
      <c r="B124" s="133" t="s">
        <v>209</v>
      </c>
      <c r="C124" s="199">
        <v>807</v>
      </c>
      <c r="D124" s="213" t="s">
        <v>116</v>
      </c>
      <c r="E124" s="213"/>
      <c r="F124" s="213"/>
      <c r="G124" s="210">
        <f t="shared" ref="G124:I135" si="45">G125</f>
        <v>2646.5120000000002</v>
      </c>
      <c r="H124" s="210">
        <f t="shared" si="45"/>
        <v>2392.5790000000002</v>
      </c>
      <c r="I124" s="210">
        <f t="shared" si="45"/>
        <v>2392.5790000000002</v>
      </c>
    </row>
    <row r="125" spans="1:9" s="122" customFormat="1" ht="33" customHeight="1">
      <c r="A125" s="35">
        <v>117</v>
      </c>
      <c r="B125" s="100" t="s">
        <v>38</v>
      </c>
      <c r="C125" s="199">
        <v>807</v>
      </c>
      <c r="D125" s="206" t="s">
        <v>117</v>
      </c>
      <c r="E125" s="206"/>
      <c r="F125" s="206"/>
      <c r="G125" s="207">
        <f>G126</f>
        <v>2646.5120000000002</v>
      </c>
      <c r="H125" s="207">
        <f t="shared" si="45"/>
        <v>2392.5790000000002</v>
      </c>
      <c r="I125" s="207">
        <f t="shared" si="45"/>
        <v>2392.5790000000002</v>
      </c>
    </row>
    <row r="126" spans="1:9" s="122" customFormat="1" ht="33" customHeight="1">
      <c r="A126" s="35">
        <v>118</v>
      </c>
      <c r="B126" s="100" t="s">
        <v>48</v>
      </c>
      <c r="C126" s="199">
        <v>807</v>
      </c>
      <c r="D126" s="206" t="s">
        <v>117</v>
      </c>
      <c r="E126" s="211" t="s">
        <v>162</v>
      </c>
      <c r="F126" s="211"/>
      <c r="G126" s="207">
        <f>G127</f>
        <v>2646.5120000000002</v>
      </c>
      <c r="H126" s="207">
        <f t="shared" si="45"/>
        <v>2392.5790000000002</v>
      </c>
      <c r="I126" s="207">
        <f t="shared" si="45"/>
        <v>2392.5790000000002</v>
      </c>
    </row>
    <row r="127" spans="1:9" s="122" customFormat="1" ht="33" customHeight="1">
      <c r="A127" s="35">
        <v>119</v>
      </c>
      <c r="B127" s="100" t="s">
        <v>190</v>
      </c>
      <c r="C127" s="199">
        <v>807</v>
      </c>
      <c r="D127" s="206" t="s">
        <v>117</v>
      </c>
      <c r="E127" s="211" t="s">
        <v>234</v>
      </c>
      <c r="F127" s="211"/>
      <c r="G127" s="207">
        <f>G128+G131+G134</f>
        <v>2646.5120000000002</v>
      </c>
      <c r="H127" s="207">
        <f t="shared" ref="H127:I127" si="46">H131+H134</f>
        <v>2392.5790000000002</v>
      </c>
      <c r="I127" s="207">
        <f t="shared" si="46"/>
        <v>2392.5790000000002</v>
      </c>
    </row>
    <row r="128" spans="1:9" s="122" customFormat="1" ht="148.5" customHeight="1">
      <c r="A128" s="35">
        <v>120</v>
      </c>
      <c r="B128" s="102" t="s">
        <v>466</v>
      </c>
      <c r="C128" s="125">
        <v>807</v>
      </c>
      <c r="D128" s="206" t="s">
        <v>117</v>
      </c>
      <c r="E128" s="211" t="s">
        <v>465</v>
      </c>
      <c r="F128" s="211"/>
      <c r="G128" s="207">
        <f t="shared" ref="G128:I129" si="47">G129</f>
        <v>184.1</v>
      </c>
      <c r="H128" s="207">
        <f t="shared" si="47"/>
        <v>0</v>
      </c>
      <c r="I128" s="207">
        <f t="shared" si="47"/>
        <v>0</v>
      </c>
    </row>
    <row r="129" spans="1:9" s="122" customFormat="1" ht="33" customHeight="1">
      <c r="A129" s="35">
        <v>121</v>
      </c>
      <c r="B129" s="99" t="s">
        <v>37</v>
      </c>
      <c r="C129" s="125">
        <v>807</v>
      </c>
      <c r="D129" s="206" t="s">
        <v>117</v>
      </c>
      <c r="E129" s="211" t="s">
        <v>465</v>
      </c>
      <c r="F129" s="211" t="s">
        <v>60</v>
      </c>
      <c r="G129" s="207">
        <f t="shared" si="47"/>
        <v>184.1</v>
      </c>
      <c r="H129" s="207">
        <f t="shared" si="47"/>
        <v>0</v>
      </c>
      <c r="I129" s="207">
        <f t="shared" si="47"/>
        <v>0</v>
      </c>
    </row>
    <row r="130" spans="1:9" s="122" customFormat="1" ht="22.5" customHeight="1">
      <c r="A130" s="35">
        <v>122</v>
      </c>
      <c r="B130" s="99" t="s">
        <v>42</v>
      </c>
      <c r="C130" s="125">
        <v>807</v>
      </c>
      <c r="D130" s="206" t="s">
        <v>117</v>
      </c>
      <c r="E130" s="211" t="s">
        <v>465</v>
      </c>
      <c r="F130" s="211" t="s">
        <v>44</v>
      </c>
      <c r="G130" s="207">
        <v>184.1</v>
      </c>
      <c r="H130" s="207">
        <v>0</v>
      </c>
      <c r="I130" s="207">
        <v>0</v>
      </c>
    </row>
    <row r="131" spans="1:9" s="122" customFormat="1" ht="122.25" customHeight="1">
      <c r="A131" s="35">
        <v>123</v>
      </c>
      <c r="B131" s="102" t="s">
        <v>402</v>
      </c>
      <c r="C131" s="125">
        <v>807</v>
      </c>
      <c r="D131" s="206" t="s">
        <v>117</v>
      </c>
      <c r="E131" s="211" t="s">
        <v>403</v>
      </c>
      <c r="F131" s="211"/>
      <c r="G131" s="207">
        <f t="shared" ref="G131:I132" si="48">G132</f>
        <v>41.832999999999998</v>
      </c>
      <c r="H131" s="207">
        <f t="shared" si="48"/>
        <v>0</v>
      </c>
      <c r="I131" s="207">
        <f t="shared" si="48"/>
        <v>0</v>
      </c>
    </row>
    <row r="132" spans="1:9" s="122" customFormat="1" ht="33" customHeight="1">
      <c r="A132" s="35">
        <v>124</v>
      </c>
      <c r="B132" s="99" t="s">
        <v>37</v>
      </c>
      <c r="C132" s="125">
        <v>807</v>
      </c>
      <c r="D132" s="206" t="s">
        <v>117</v>
      </c>
      <c r="E132" s="211" t="s">
        <v>403</v>
      </c>
      <c r="F132" s="211" t="s">
        <v>60</v>
      </c>
      <c r="G132" s="207">
        <f t="shared" si="48"/>
        <v>41.832999999999998</v>
      </c>
      <c r="H132" s="207">
        <f t="shared" si="48"/>
        <v>0</v>
      </c>
      <c r="I132" s="207">
        <f t="shared" si="48"/>
        <v>0</v>
      </c>
    </row>
    <row r="133" spans="1:9" s="122" customFormat="1" ht="22.5" customHeight="1">
      <c r="A133" s="35">
        <v>125</v>
      </c>
      <c r="B133" s="99" t="s">
        <v>42</v>
      </c>
      <c r="C133" s="125">
        <v>807</v>
      </c>
      <c r="D133" s="206" t="s">
        <v>117</v>
      </c>
      <c r="E133" s="211" t="s">
        <v>403</v>
      </c>
      <c r="F133" s="211" t="s">
        <v>44</v>
      </c>
      <c r="G133" s="207">
        <v>41.832999999999998</v>
      </c>
      <c r="H133" s="207">
        <v>0</v>
      </c>
      <c r="I133" s="207">
        <v>0</v>
      </c>
    </row>
    <row r="134" spans="1:9" s="122" customFormat="1" ht="105" customHeight="1">
      <c r="A134" s="35">
        <v>126</v>
      </c>
      <c r="B134" s="102" t="s">
        <v>399</v>
      </c>
      <c r="C134" s="199">
        <v>807</v>
      </c>
      <c r="D134" s="206" t="s">
        <v>117</v>
      </c>
      <c r="E134" s="211" t="s">
        <v>235</v>
      </c>
      <c r="F134" s="211"/>
      <c r="G134" s="207">
        <f t="shared" si="45"/>
        <v>2420.5790000000002</v>
      </c>
      <c r="H134" s="207">
        <f t="shared" si="45"/>
        <v>2392.5790000000002</v>
      </c>
      <c r="I134" s="207">
        <f t="shared" si="45"/>
        <v>2392.5790000000002</v>
      </c>
    </row>
    <row r="135" spans="1:9" s="122" customFormat="1" ht="33" customHeight="1">
      <c r="A135" s="35">
        <v>127</v>
      </c>
      <c r="B135" s="99" t="s">
        <v>37</v>
      </c>
      <c r="C135" s="199">
        <v>807</v>
      </c>
      <c r="D135" s="206" t="s">
        <v>117</v>
      </c>
      <c r="E135" s="211" t="s">
        <v>235</v>
      </c>
      <c r="F135" s="211" t="s">
        <v>60</v>
      </c>
      <c r="G135" s="207">
        <f t="shared" si="45"/>
        <v>2420.5790000000002</v>
      </c>
      <c r="H135" s="207">
        <f t="shared" si="45"/>
        <v>2392.5790000000002</v>
      </c>
      <c r="I135" s="207">
        <f t="shared" si="45"/>
        <v>2392.5790000000002</v>
      </c>
    </row>
    <row r="136" spans="1:9" s="122" customFormat="1" ht="33" customHeight="1">
      <c r="A136" s="35">
        <v>128</v>
      </c>
      <c r="B136" s="99" t="s">
        <v>42</v>
      </c>
      <c r="C136" s="199">
        <v>807</v>
      </c>
      <c r="D136" s="206" t="s">
        <v>117</v>
      </c>
      <c r="E136" s="211" t="s">
        <v>235</v>
      </c>
      <c r="F136" s="211" t="s">
        <v>44</v>
      </c>
      <c r="G136" s="207">
        <v>2420.5790000000002</v>
      </c>
      <c r="H136" s="207">
        <v>2392.5790000000002</v>
      </c>
      <c r="I136" s="207">
        <v>2392.5790000000002</v>
      </c>
    </row>
    <row r="137" spans="1:9" s="124" customFormat="1" ht="33" customHeight="1">
      <c r="A137" s="35">
        <v>129</v>
      </c>
      <c r="B137" s="252" t="s">
        <v>283</v>
      </c>
      <c r="C137" s="197">
        <v>807</v>
      </c>
      <c r="D137" s="213" t="s">
        <v>284</v>
      </c>
      <c r="E137" s="213"/>
      <c r="F137" s="222"/>
      <c r="G137" s="210">
        <f>G138</f>
        <v>22.7</v>
      </c>
      <c r="H137" s="210">
        <f t="shared" ref="H137:I141" si="49">H138</f>
        <v>18.3</v>
      </c>
      <c r="I137" s="210">
        <f t="shared" si="49"/>
        <v>18.3</v>
      </c>
    </row>
    <row r="138" spans="1:9" s="122" customFormat="1" ht="33" customHeight="1">
      <c r="A138" s="35">
        <v>130</v>
      </c>
      <c r="B138" s="99" t="s">
        <v>48</v>
      </c>
      <c r="C138" s="199">
        <v>807</v>
      </c>
      <c r="D138" s="206" t="s">
        <v>286</v>
      </c>
      <c r="E138" s="206" t="s">
        <v>162</v>
      </c>
      <c r="F138" s="223"/>
      <c r="G138" s="207">
        <f t="shared" ref="G138:I139" si="50">G140</f>
        <v>22.7</v>
      </c>
      <c r="H138" s="207">
        <f t="shared" si="50"/>
        <v>18.3</v>
      </c>
      <c r="I138" s="207">
        <f t="shared" si="50"/>
        <v>18.3</v>
      </c>
    </row>
    <row r="139" spans="1:9" s="122" customFormat="1" ht="33" customHeight="1">
      <c r="A139" s="35">
        <v>131</v>
      </c>
      <c r="B139" s="100" t="s">
        <v>195</v>
      </c>
      <c r="C139" s="199">
        <v>807</v>
      </c>
      <c r="D139" s="206" t="s">
        <v>286</v>
      </c>
      <c r="E139" s="206" t="s">
        <v>170</v>
      </c>
      <c r="F139" s="223"/>
      <c r="G139" s="207">
        <f t="shared" si="50"/>
        <v>22.7</v>
      </c>
      <c r="H139" s="207">
        <f t="shared" si="50"/>
        <v>18.3</v>
      </c>
      <c r="I139" s="207">
        <f t="shared" si="50"/>
        <v>18.3</v>
      </c>
    </row>
    <row r="140" spans="1:9" s="122" customFormat="1" ht="33" customHeight="1">
      <c r="A140" s="35">
        <v>132</v>
      </c>
      <c r="B140" s="161" t="s">
        <v>285</v>
      </c>
      <c r="C140" s="199">
        <v>807</v>
      </c>
      <c r="D140" s="206" t="s">
        <v>286</v>
      </c>
      <c r="E140" s="206" t="s">
        <v>289</v>
      </c>
      <c r="F140" s="223"/>
      <c r="G140" s="207">
        <f>G141</f>
        <v>22.7</v>
      </c>
      <c r="H140" s="207">
        <f t="shared" si="49"/>
        <v>18.3</v>
      </c>
      <c r="I140" s="207">
        <f t="shared" si="49"/>
        <v>18.3</v>
      </c>
    </row>
    <row r="141" spans="1:9" s="122" customFormat="1" ht="33" customHeight="1">
      <c r="A141" s="35">
        <v>133</v>
      </c>
      <c r="B141" s="99" t="s">
        <v>142</v>
      </c>
      <c r="C141" s="199">
        <v>807</v>
      </c>
      <c r="D141" s="206" t="s">
        <v>286</v>
      </c>
      <c r="E141" s="206" t="s">
        <v>289</v>
      </c>
      <c r="F141" s="223" t="s">
        <v>50</v>
      </c>
      <c r="G141" s="207">
        <f>G142</f>
        <v>22.7</v>
      </c>
      <c r="H141" s="207">
        <f t="shared" si="49"/>
        <v>18.3</v>
      </c>
      <c r="I141" s="207">
        <f t="shared" si="49"/>
        <v>18.3</v>
      </c>
    </row>
    <row r="142" spans="1:9" s="122" customFormat="1" ht="33" customHeight="1">
      <c r="A142" s="35">
        <v>134</v>
      </c>
      <c r="B142" s="99" t="s">
        <v>141</v>
      </c>
      <c r="C142" s="199">
        <v>807</v>
      </c>
      <c r="D142" s="206" t="s">
        <v>286</v>
      </c>
      <c r="E142" s="206" t="s">
        <v>289</v>
      </c>
      <c r="F142" s="223" t="s">
        <v>43</v>
      </c>
      <c r="G142" s="207">
        <f>19.2+3.5</f>
        <v>22.7</v>
      </c>
      <c r="H142" s="207">
        <v>18.3</v>
      </c>
      <c r="I142" s="207">
        <v>18.3</v>
      </c>
    </row>
    <row r="143" spans="1:9" s="251" customFormat="1" ht="33" customHeight="1">
      <c r="A143" s="35">
        <v>135</v>
      </c>
      <c r="B143" s="250" t="s">
        <v>312</v>
      </c>
      <c r="C143" s="197">
        <v>807</v>
      </c>
      <c r="D143" s="213" t="s">
        <v>318</v>
      </c>
      <c r="E143" s="222"/>
      <c r="F143" s="213"/>
      <c r="G143" s="210">
        <f>G148</f>
        <v>81.585840000000005</v>
      </c>
      <c r="H143" s="210">
        <f>H148</f>
        <v>81.585840000000005</v>
      </c>
      <c r="I143" s="210">
        <f>I148</f>
        <v>81.585840000000005</v>
      </c>
    </row>
    <row r="144" spans="1:9" s="177" customFormat="1" ht="28.5" customHeight="1">
      <c r="A144" s="35">
        <v>136</v>
      </c>
      <c r="B144" s="179" t="s">
        <v>48</v>
      </c>
      <c r="C144" s="199">
        <v>807</v>
      </c>
      <c r="D144" s="206" t="s">
        <v>319</v>
      </c>
      <c r="E144" s="223" t="s">
        <v>162</v>
      </c>
      <c r="F144" s="206"/>
      <c r="G144" s="207">
        <f>G145</f>
        <v>81.585840000000005</v>
      </c>
      <c r="H144" s="207">
        <f t="shared" ref="H144:I144" si="51">H145</f>
        <v>81.585840000000005</v>
      </c>
      <c r="I144" s="207">
        <f t="shared" si="51"/>
        <v>81.585840000000005</v>
      </c>
    </row>
    <row r="145" spans="1:9" s="175" customFormat="1" ht="28.5" customHeight="1">
      <c r="A145" s="35">
        <v>137</v>
      </c>
      <c r="B145" s="176" t="s">
        <v>313</v>
      </c>
      <c r="C145" s="199">
        <v>807</v>
      </c>
      <c r="D145" s="206" t="s">
        <v>319</v>
      </c>
      <c r="E145" s="206" t="s">
        <v>324</v>
      </c>
      <c r="F145" s="215"/>
      <c r="G145" s="207">
        <f>G148</f>
        <v>81.585840000000005</v>
      </c>
      <c r="H145" s="207">
        <f>H148</f>
        <v>81.585840000000005</v>
      </c>
      <c r="I145" s="207">
        <f>I148</f>
        <v>81.585840000000005</v>
      </c>
    </row>
    <row r="146" spans="1:9" s="175" customFormat="1" ht="51.75" customHeight="1">
      <c r="A146" s="35">
        <v>138</v>
      </c>
      <c r="B146" s="176" t="s">
        <v>314</v>
      </c>
      <c r="C146" s="199">
        <v>807</v>
      </c>
      <c r="D146" s="206" t="s">
        <v>319</v>
      </c>
      <c r="E146" s="206" t="s">
        <v>325</v>
      </c>
      <c r="F146" s="213"/>
      <c r="G146" s="207">
        <f>G148</f>
        <v>81.585840000000005</v>
      </c>
      <c r="H146" s="207">
        <f>H148</f>
        <v>81.585840000000005</v>
      </c>
      <c r="I146" s="207">
        <f>I148</f>
        <v>81.585840000000005</v>
      </c>
    </row>
    <row r="147" spans="1:9" s="175" customFormat="1" ht="33" customHeight="1">
      <c r="A147" s="35">
        <v>139</v>
      </c>
      <c r="B147" s="176" t="s">
        <v>315</v>
      </c>
      <c r="C147" s="199">
        <v>807</v>
      </c>
      <c r="D147" s="206" t="s">
        <v>319</v>
      </c>
      <c r="E147" s="206" t="s">
        <v>325</v>
      </c>
      <c r="F147" s="206" t="s">
        <v>321</v>
      </c>
      <c r="G147" s="207">
        <f>G148</f>
        <v>81.585840000000005</v>
      </c>
      <c r="H147" s="207">
        <f>H148</f>
        <v>81.585840000000005</v>
      </c>
      <c r="I147" s="207">
        <f>I148</f>
        <v>81.585840000000005</v>
      </c>
    </row>
    <row r="148" spans="1:9" s="175" customFormat="1" ht="33" customHeight="1">
      <c r="A148" s="35">
        <v>140</v>
      </c>
      <c r="B148" s="176" t="s">
        <v>316</v>
      </c>
      <c r="C148" s="199">
        <v>807</v>
      </c>
      <c r="D148" s="206" t="s">
        <v>319</v>
      </c>
      <c r="E148" s="206" t="s">
        <v>325</v>
      </c>
      <c r="F148" s="206" t="s">
        <v>322</v>
      </c>
      <c r="G148" s="207">
        <v>81.585840000000005</v>
      </c>
      <c r="H148" s="207">
        <v>81.585840000000005</v>
      </c>
      <c r="I148" s="207">
        <v>81.585840000000005</v>
      </c>
    </row>
    <row r="149" spans="1:9" s="122" customFormat="1" ht="33" customHeight="1">
      <c r="A149" s="35">
        <v>141</v>
      </c>
      <c r="B149" s="133" t="s">
        <v>67</v>
      </c>
      <c r="C149" s="199">
        <v>807</v>
      </c>
      <c r="D149" s="213" t="s">
        <v>118</v>
      </c>
      <c r="E149" s="213"/>
      <c r="F149" s="213"/>
      <c r="G149" s="210">
        <f>G150</f>
        <v>384.74900000000002</v>
      </c>
      <c r="H149" s="210">
        <f t="shared" ref="H149:I153" si="52">H150</f>
        <v>384.74900000000002</v>
      </c>
      <c r="I149" s="210">
        <f t="shared" si="52"/>
        <v>384.74900000000002</v>
      </c>
    </row>
    <row r="150" spans="1:9" s="122" customFormat="1" ht="33" customHeight="1">
      <c r="A150" s="35">
        <v>142</v>
      </c>
      <c r="B150" s="127" t="s">
        <v>68</v>
      </c>
      <c r="C150" s="199">
        <v>807</v>
      </c>
      <c r="D150" s="206" t="s">
        <v>119</v>
      </c>
      <c r="E150" s="206"/>
      <c r="F150" s="206"/>
      <c r="G150" s="207">
        <f>G151</f>
        <v>384.74900000000002</v>
      </c>
      <c r="H150" s="207">
        <f t="shared" si="52"/>
        <v>384.74900000000002</v>
      </c>
      <c r="I150" s="207">
        <f t="shared" si="52"/>
        <v>384.74900000000002</v>
      </c>
    </row>
    <row r="151" spans="1:9" s="122" customFormat="1" ht="63" customHeight="1">
      <c r="A151" s="35">
        <v>143</v>
      </c>
      <c r="B151" s="127" t="s">
        <v>236</v>
      </c>
      <c r="C151" s="199">
        <v>807</v>
      </c>
      <c r="D151" s="206" t="s">
        <v>119</v>
      </c>
      <c r="E151" s="206" t="s">
        <v>184</v>
      </c>
      <c r="F151" s="206"/>
      <c r="G151" s="207">
        <f>G152</f>
        <v>384.74900000000002</v>
      </c>
      <c r="H151" s="207">
        <f>H152</f>
        <v>384.74900000000002</v>
      </c>
      <c r="I151" s="207">
        <f>I152</f>
        <v>384.74900000000002</v>
      </c>
    </row>
    <row r="152" spans="1:9" s="122" customFormat="1" ht="96" customHeight="1">
      <c r="A152" s="35">
        <v>144</v>
      </c>
      <c r="B152" s="102" t="s">
        <v>237</v>
      </c>
      <c r="C152" s="199">
        <v>807</v>
      </c>
      <c r="D152" s="206" t="s">
        <v>119</v>
      </c>
      <c r="E152" s="206" t="s">
        <v>185</v>
      </c>
      <c r="F152" s="206"/>
      <c r="G152" s="207">
        <f>G153</f>
        <v>384.74900000000002</v>
      </c>
      <c r="H152" s="207">
        <f t="shared" si="52"/>
        <v>384.74900000000002</v>
      </c>
      <c r="I152" s="207">
        <f t="shared" si="52"/>
        <v>384.74900000000002</v>
      </c>
    </row>
    <row r="153" spans="1:9" s="122" customFormat="1" ht="54" customHeight="1">
      <c r="A153" s="35">
        <v>145</v>
      </c>
      <c r="B153" s="102" t="s">
        <v>293</v>
      </c>
      <c r="C153" s="199">
        <v>807</v>
      </c>
      <c r="D153" s="206" t="s">
        <v>119</v>
      </c>
      <c r="E153" s="206" t="s">
        <v>185</v>
      </c>
      <c r="F153" s="206" t="s">
        <v>61</v>
      </c>
      <c r="G153" s="207">
        <f>G154</f>
        <v>384.74900000000002</v>
      </c>
      <c r="H153" s="207">
        <f t="shared" si="52"/>
        <v>384.74900000000002</v>
      </c>
      <c r="I153" s="207">
        <f t="shared" si="52"/>
        <v>384.74900000000002</v>
      </c>
    </row>
    <row r="154" spans="1:9" s="122" customFormat="1" ht="33" customHeight="1">
      <c r="A154" s="35">
        <v>146</v>
      </c>
      <c r="B154" s="102" t="s">
        <v>62</v>
      </c>
      <c r="C154" s="199">
        <v>807</v>
      </c>
      <c r="D154" s="206" t="s">
        <v>119</v>
      </c>
      <c r="E154" s="206" t="s">
        <v>185</v>
      </c>
      <c r="F154" s="223" t="s">
        <v>45</v>
      </c>
      <c r="G154" s="207">
        <v>384.74900000000002</v>
      </c>
      <c r="H154" s="207">
        <v>384.74900000000002</v>
      </c>
      <c r="I154" s="207">
        <v>384.74900000000002</v>
      </c>
    </row>
    <row r="155" spans="1:9" s="122" customFormat="1" ht="33" customHeight="1">
      <c r="A155" s="35">
        <v>147</v>
      </c>
      <c r="B155" s="135" t="s">
        <v>5</v>
      </c>
      <c r="C155" s="140"/>
      <c r="D155" s="206"/>
      <c r="E155" s="206"/>
      <c r="F155" s="206"/>
      <c r="G155" s="178">
        <v>0</v>
      </c>
      <c r="H155" s="243">
        <v>265.86399999999998</v>
      </c>
      <c r="I155" s="243">
        <v>531.024</v>
      </c>
    </row>
    <row r="156" spans="1:9" s="122" customFormat="1" ht="33" customHeight="1">
      <c r="A156" s="35">
        <v>148</v>
      </c>
      <c r="B156" s="130" t="s">
        <v>6</v>
      </c>
      <c r="C156" s="130"/>
      <c r="D156" s="130"/>
      <c r="E156" s="130"/>
      <c r="F156" s="130"/>
      <c r="G156" s="224">
        <f>G10+G54+G63+G69+G79+G124+G137+G143+G149+G155</f>
        <v>12685.57422</v>
      </c>
      <c r="H156" s="224">
        <f>H10+H54+H63+H69+H79+H124+H137+H143+H149+H155</f>
        <v>11192.978809999999</v>
      </c>
      <c r="I156" s="224">
        <f>I10+I54+I63+I69+I79+I124+I137+I143+I149+I155</f>
        <v>11197.171599999998</v>
      </c>
    </row>
    <row r="157" spans="1:9" s="122" customFormat="1" ht="33" customHeight="1">
      <c r="C157" s="225"/>
      <c r="D157" s="225"/>
      <c r="E157" s="225"/>
      <c r="F157" s="225"/>
      <c r="G157" s="225"/>
      <c r="H157" s="226"/>
      <c r="I157" s="226"/>
    </row>
  </sheetData>
  <mergeCells count="4">
    <mergeCell ref="E1:I1"/>
    <mergeCell ref="B5:I5"/>
    <mergeCell ref="B2:D2"/>
    <mergeCell ref="F2:I2"/>
  </mergeCells>
  <phoneticPr fontId="5" type="noConversion"/>
  <pageMargins left="0.23622047244094491" right="0.23622047244094491" top="0.74803149606299213" bottom="0.74803149606299213" header="0.31496062992125984" footer="0.31496062992125984"/>
  <pageSetup paperSize="9" scale="71" orientation="portrait" verticalDpi="4294967293" r:id="rId1"/>
</worksheet>
</file>

<file path=xl/worksheets/sheet7.xml><?xml version="1.0" encoding="utf-8"?>
<worksheet xmlns="http://schemas.openxmlformats.org/spreadsheetml/2006/main" xmlns:r="http://schemas.openxmlformats.org/officeDocument/2006/relationships">
  <sheetPr>
    <tabColor rgb="FFFF0000"/>
  </sheetPr>
  <dimension ref="A2:I186"/>
  <sheetViews>
    <sheetView view="pageBreakPreview" topLeftCell="A182" zoomScaleSheetLayoutView="100" workbookViewId="0">
      <selection activeCell="H16" sqref="H16"/>
    </sheetView>
  </sheetViews>
  <sheetFormatPr defaultRowHeight="12.75"/>
  <cols>
    <col min="1" max="1" width="6" style="5" customWidth="1"/>
    <col min="2" max="2" width="55.7109375" style="282" customWidth="1"/>
    <col min="3" max="3" width="9.140625" style="95" customWidth="1"/>
    <col min="4" max="4" width="13.7109375" style="95" customWidth="1"/>
    <col min="5" max="6" width="9.140625" style="95" customWidth="1"/>
    <col min="7" max="7" width="12.42578125" style="95" customWidth="1"/>
    <col min="8" max="8" width="11.5703125" style="95" customWidth="1"/>
    <col min="9" max="9" width="11.28515625" style="95" customWidth="1"/>
    <col min="10" max="16384" width="9.140625" style="5"/>
  </cols>
  <sheetData>
    <row r="2" spans="1:9" ht="17.25" customHeight="1">
      <c r="A2" s="377" t="s">
        <v>376</v>
      </c>
      <c r="B2" s="377"/>
      <c r="C2" s="377"/>
      <c r="D2" s="377"/>
      <c r="E2" s="377"/>
      <c r="F2" s="377"/>
      <c r="G2" s="377"/>
    </row>
    <row r="3" spans="1:9" s="120" customFormat="1" ht="54" customHeight="1">
      <c r="A3" s="329"/>
      <c r="B3" s="329"/>
      <c r="C3" s="329"/>
      <c r="D3" s="329"/>
      <c r="E3" s="119"/>
      <c r="F3" s="376" t="s">
        <v>459</v>
      </c>
      <c r="G3" s="376"/>
      <c r="H3" s="376"/>
      <c r="I3" s="376"/>
    </row>
    <row r="4" spans="1:9" ht="60" customHeight="1">
      <c r="A4" s="378" t="s">
        <v>364</v>
      </c>
      <c r="B4" s="378"/>
      <c r="C4" s="378"/>
      <c r="D4" s="378"/>
      <c r="E4" s="378"/>
      <c r="F4" s="378"/>
      <c r="G4" s="378"/>
      <c r="H4" s="378"/>
    </row>
    <row r="6" spans="1:9" ht="13.5" thickBot="1">
      <c r="G6" s="227" t="s">
        <v>69</v>
      </c>
    </row>
    <row r="7" spans="1:9" s="271" customFormat="1" ht="75.75" customHeight="1" thickBot="1">
      <c r="A7" s="263" t="s">
        <v>29</v>
      </c>
      <c r="B7" s="273" t="s">
        <v>270</v>
      </c>
      <c r="C7" s="263" t="s">
        <v>269</v>
      </c>
      <c r="D7" s="264" t="s">
        <v>51</v>
      </c>
      <c r="E7" s="264" t="s">
        <v>52</v>
      </c>
      <c r="F7" s="264" t="s">
        <v>115</v>
      </c>
      <c r="G7" s="265" t="s">
        <v>196</v>
      </c>
      <c r="H7" s="265" t="s">
        <v>207</v>
      </c>
      <c r="I7" s="265" t="s">
        <v>296</v>
      </c>
    </row>
    <row r="8" spans="1:9" s="271" customFormat="1" ht="13.5" thickBot="1">
      <c r="A8" s="266">
        <v>1</v>
      </c>
      <c r="B8" s="323">
        <v>2</v>
      </c>
      <c r="C8" s="267" t="s">
        <v>70</v>
      </c>
      <c r="D8" s="267" t="s">
        <v>71</v>
      </c>
      <c r="E8" s="267" t="s">
        <v>72</v>
      </c>
      <c r="F8" s="267" t="s">
        <v>73</v>
      </c>
      <c r="G8" s="267" t="s">
        <v>134</v>
      </c>
      <c r="H8" s="267" t="s">
        <v>135</v>
      </c>
      <c r="I8" s="267" t="s">
        <v>136</v>
      </c>
    </row>
    <row r="9" spans="1:9" s="271" customFormat="1">
      <c r="A9" s="268">
        <v>1</v>
      </c>
      <c r="B9" s="274" t="s">
        <v>193</v>
      </c>
      <c r="C9" s="285"/>
      <c r="D9" s="285"/>
      <c r="E9" s="285"/>
      <c r="F9" s="285"/>
      <c r="G9" s="286">
        <f>G10+G16</f>
        <v>1775.3687500000001</v>
      </c>
      <c r="H9" s="286">
        <f t="shared" ref="H9:I9" si="0">H10+H16</f>
        <v>1461.29234</v>
      </c>
      <c r="I9" s="286">
        <f t="shared" si="0"/>
        <v>1481.0031700000002</v>
      </c>
    </row>
    <row r="10" spans="1:9" s="271" customFormat="1" ht="25.5">
      <c r="A10" s="269">
        <v>2</v>
      </c>
      <c r="B10" s="275" t="s">
        <v>236</v>
      </c>
      <c r="C10" s="287">
        <v>807</v>
      </c>
      <c r="D10" s="288" t="s">
        <v>184</v>
      </c>
      <c r="E10" s="288"/>
      <c r="F10" s="288"/>
      <c r="G10" s="289">
        <f>G11</f>
        <v>384.74900000000002</v>
      </c>
      <c r="H10" s="289">
        <f t="shared" ref="H10:I14" si="1">H11</f>
        <v>384.74900000000002</v>
      </c>
      <c r="I10" s="289">
        <f t="shared" si="1"/>
        <v>384.74900000000002</v>
      </c>
    </row>
    <row r="11" spans="1:9" s="271" customFormat="1" ht="54" customHeight="1">
      <c r="A11" s="268">
        <v>3</v>
      </c>
      <c r="B11" s="14" t="s">
        <v>377</v>
      </c>
      <c r="C11" s="290">
        <v>807</v>
      </c>
      <c r="D11" s="291" t="s">
        <v>185</v>
      </c>
      <c r="E11" s="291"/>
      <c r="F11" s="291"/>
      <c r="G11" s="292">
        <f>G12</f>
        <v>384.74900000000002</v>
      </c>
      <c r="H11" s="292">
        <f t="shared" si="1"/>
        <v>384.74900000000002</v>
      </c>
      <c r="I11" s="292">
        <f t="shared" si="1"/>
        <v>384.74900000000002</v>
      </c>
    </row>
    <row r="12" spans="1:9" s="271" customFormat="1" ht="25.5">
      <c r="A12" s="269">
        <v>4</v>
      </c>
      <c r="B12" s="14" t="s">
        <v>4</v>
      </c>
      <c r="C12" s="290">
        <v>807</v>
      </c>
      <c r="D12" s="291" t="s">
        <v>185</v>
      </c>
      <c r="E12" s="291" t="s">
        <v>61</v>
      </c>
      <c r="F12" s="291"/>
      <c r="G12" s="292">
        <f>G13</f>
        <v>384.74900000000002</v>
      </c>
      <c r="H12" s="292">
        <f t="shared" si="1"/>
        <v>384.74900000000002</v>
      </c>
      <c r="I12" s="292">
        <f t="shared" si="1"/>
        <v>384.74900000000002</v>
      </c>
    </row>
    <row r="13" spans="1:9" s="271" customFormat="1">
      <c r="A13" s="268">
        <v>5</v>
      </c>
      <c r="B13" s="14" t="s">
        <v>62</v>
      </c>
      <c r="C13" s="290">
        <v>807</v>
      </c>
      <c r="D13" s="291" t="s">
        <v>185</v>
      </c>
      <c r="E13" s="291" t="s">
        <v>45</v>
      </c>
      <c r="F13" s="291"/>
      <c r="G13" s="292">
        <f>G14</f>
        <v>384.74900000000002</v>
      </c>
      <c r="H13" s="292">
        <f t="shared" si="1"/>
        <v>384.74900000000002</v>
      </c>
      <c r="I13" s="292">
        <f t="shared" si="1"/>
        <v>384.74900000000002</v>
      </c>
    </row>
    <row r="14" spans="1:9" s="271" customFormat="1">
      <c r="A14" s="269">
        <v>6</v>
      </c>
      <c r="B14" s="270" t="s">
        <v>67</v>
      </c>
      <c r="C14" s="290">
        <v>807</v>
      </c>
      <c r="D14" s="291" t="s">
        <v>185</v>
      </c>
      <c r="E14" s="291" t="s">
        <v>45</v>
      </c>
      <c r="F14" s="291" t="s">
        <v>118</v>
      </c>
      <c r="G14" s="292">
        <f>G15</f>
        <v>384.74900000000002</v>
      </c>
      <c r="H14" s="292">
        <f t="shared" si="1"/>
        <v>384.74900000000002</v>
      </c>
      <c r="I14" s="292">
        <f t="shared" si="1"/>
        <v>384.74900000000002</v>
      </c>
    </row>
    <row r="15" spans="1:9" s="271" customFormat="1">
      <c r="A15" s="268">
        <v>7</v>
      </c>
      <c r="B15" s="270" t="s">
        <v>68</v>
      </c>
      <c r="C15" s="290">
        <v>807</v>
      </c>
      <c r="D15" s="291" t="s">
        <v>185</v>
      </c>
      <c r="E15" s="291" t="s">
        <v>45</v>
      </c>
      <c r="F15" s="291" t="s">
        <v>119</v>
      </c>
      <c r="G15" s="292">
        <v>384.74900000000002</v>
      </c>
      <c r="H15" s="292">
        <v>384.74900000000002</v>
      </c>
      <c r="I15" s="292">
        <v>384.74900000000002</v>
      </c>
    </row>
    <row r="16" spans="1:9" s="271" customFormat="1" ht="29.25" customHeight="1">
      <c r="A16" s="269">
        <v>8</v>
      </c>
      <c r="B16" s="275" t="s">
        <v>15</v>
      </c>
      <c r="C16" s="287">
        <v>807</v>
      </c>
      <c r="D16" s="288" t="s">
        <v>177</v>
      </c>
      <c r="E16" s="288"/>
      <c r="F16" s="288"/>
      <c r="G16" s="289">
        <f>G17+G28+G44</f>
        <v>1390.6197500000001</v>
      </c>
      <c r="H16" s="289">
        <f>H17+H28</f>
        <v>1076.5433399999999</v>
      </c>
      <c r="I16" s="289">
        <f>I17+I28</f>
        <v>1096.2541700000002</v>
      </c>
    </row>
    <row r="17" spans="1:9" s="271" customFormat="1" ht="25.5">
      <c r="A17" s="268">
        <v>9</v>
      </c>
      <c r="B17" s="275" t="s">
        <v>378</v>
      </c>
      <c r="C17" s="290">
        <v>807</v>
      </c>
      <c r="D17" s="293" t="s">
        <v>176</v>
      </c>
      <c r="E17" s="291"/>
      <c r="F17" s="291"/>
      <c r="G17" s="289">
        <f>G18+G23</f>
        <v>615.74778000000003</v>
      </c>
      <c r="H17" s="289">
        <f t="shared" ref="H17:I17" si="2">H18+H23</f>
        <v>488.48733999999996</v>
      </c>
      <c r="I17" s="289">
        <f t="shared" si="2"/>
        <v>508.19817</v>
      </c>
    </row>
    <row r="18" spans="1:9" s="271" customFormat="1" ht="90" customHeight="1">
      <c r="A18" s="269">
        <v>10</v>
      </c>
      <c r="B18" s="283" t="s">
        <v>379</v>
      </c>
      <c r="C18" s="290">
        <v>807</v>
      </c>
      <c r="D18" s="291" t="s">
        <v>176</v>
      </c>
      <c r="E18" s="291"/>
      <c r="F18" s="291"/>
      <c r="G18" s="292">
        <v>247.68280999999999</v>
      </c>
      <c r="H18" s="292">
        <v>105.7</v>
      </c>
      <c r="I18" s="292">
        <v>110.1</v>
      </c>
    </row>
    <row r="19" spans="1:9" s="271" customFormat="1" ht="25.5">
      <c r="A19" s="268">
        <v>11</v>
      </c>
      <c r="B19" s="270" t="s">
        <v>142</v>
      </c>
      <c r="C19" s="290">
        <v>807</v>
      </c>
      <c r="D19" s="291" t="s">
        <v>178</v>
      </c>
      <c r="E19" s="291" t="s">
        <v>50</v>
      </c>
      <c r="F19" s="291"/>
      <c r="G19" s="292">
        <f>G18</f>
        <v>247.68280999999999</v>
      </c>
      <c r="H19" s="292">
        <f t="shared" ref="H19:I22" si="3">H18</f>
        <v>105.7</v>
      </c>
      <c r="I19" s="292">
        <f t="shared" si="3"/>
        <v>110.1</v>
      </c>
    </row>
    <row r="20" spans="1:9" s="271" customFormat="1" ht="25.5">
      <c r="A20" s="269">
        <v>12</v>
      </c>
      <c r="B20" s="270" t="s">
        <v>141</v>
      </c>
      <c r="C20" s="290">
        <v>807</v>
      </c>
      <c r="D20" s="291" t="s">
        <v>178</v>
      </c>
      <c r="E20" s="291" t="s">
        <v>43</v>
      </c>
      <c r="F20" s="291"/>
      <c r="G20" s="292">
        <f>G19</f>
        <v>247.68280999999999</v>
      </c>
      <c r="H20" s="292">
        <f t="shared" si="3"/>
        <v>105.7</v>
      </c>
      <c r="I20" s="292">
        <f t="shared" si="3"/>
        <v>110.1</v>
      </c>
    </row>
    <row r="21" spans="1:9" s="271" customFormat="1">
      <c r="A21" s="268">
        <v>13</v>
      </c>
      <c r="B21" s="270" t="s">
        <v>63</v>
      </c>
      <c r="C21" s="290">
        <v>807</v>
      </c>
      <c r="D21" s="291" t="s">
        <v>178</v>
      </c>
      <c r="E21" s="291" t="s">
        <v>43</v>
      </c>
      <c r="F21" s="291" t="s">
        <v>123</v>
      </c>
      <c r="G21" s="292">
        <f t="shared" ref="G21" si="4">G20</f>
        <v>247.68280999999999</v>
      </c>
      <c r="H21" s="292">
        <f t="shared" si="3"/>
        <v>105.7</v>
      </c>
      <c r="I21" s="292">
        <f t="shared" si="3"/>
        <v>110.1</v>
      </c>
    </row>
    <row r="22" spans="1:9" s="271" customFormat="1">
      <c r="A22" s="269">
        <v>14</v>
      </c>
      <c r="B22" s="270" t="s">
        <v>3</v>
      </c>
      <c r="C22" s="290">
        <v>807</v>
      </c>
      <c r="D22" s="291" t="s">
        <v>178</v>
      </c>
      <c r="E22" s="291" t="s">
        <v>43</v>
      </c>
      <c r="F22" s="291" t="s">
        <v>122</v>
      </c>
      <c r="G22" s="292">
        <f>G21</f>
        <v>247.68280999999999</v>
      </c>
      <c r="H22" s="292">
        <f t="shared" si="3"/>
        <v>105.7</v>
      </c>
      <c r="I22" s="292">
        <f t="shared" si="3"/>
        <v>110.1</v>
      </c>
    </row>
    <row r="23" spans="1:9" s="271" customFormat="1" ht="96.75" customHeight="1">
      <c r="A23" s="268">
        <v>15</v>
      </c>
      <c r="B23" s="270" t="s">
        <v>462</v>
      </c>
      <c r="C23" s="290">
        <v>807</v>
      </c>
      <c r="D23" s="293" t="s">
        <v>176</v>
      </c>
      <c r="E23" s="291"/>
      <c r="F23" s="291"/>
      <c r="G23" s="292">
        <v>368.06497000000002</v>
      </c>
      <c r="H23" s="292">
        <v>382.78733999999997</v>
      </c>
      <c r="I23" s="292">
        <v>398.09816999999998</v>
      </c>
    </row>
    <row r="24" spans="1:9" s="271" customFormat="1" ht="25.5">
      <c r="A24" s="269">
        <v>16</v>
      </c>
      <c r="B24" s="270" t="s">
        <v>142</v>
      </c>
      <c r="C24" s="290">
        <v>807</v>
      </c>
      <c r="D24" s="291" t="s">
        <v>445</v>
      </c>
      <c r="E24" s="291" t="s">
        <v>50</v>
      </c>
      <c r="F24" s="291"/>
      <c r="G24" s="292">
        <f>G23</f>
        <v>368.06497000000002</v>
      </c>
      <c r="H24" s="292">
        <v>0</v>
      </c>
      <c r="I24" s="292">
        <v>0</v>
      </c>
    </row>
    <row r="25" spans="1:9" s="271" customFormat="1" ht="25.5">
      <c r="A25" s="268">
        <v>17</v>
      </c>
      <c r="B25" s="270" t="s">
        <v>141</v>
      </c>
      <c r="C25" s="290">
        <v>807</v>
      </c>
      <c r="D25" s="291" t="s">
        <v>445</v>
      </c>
      <c r="E25" s="291" t="s">
        <v>43</v>
      </c>
      <c r="F25" s="291"/>
      <c r="G25" s="292">
        <f>G24</f>
        <v>368.06497000000002</v>
      </c>
      <c r="H25" s="292">
        <v>0</v>
      </c>
      <c r="I25" s="292">
        <v>0</v>
      </c>
    </row>
    <row r="26" spans="1:9" s="271" customFormat="1">
      <c r="A26" s="269">
        <v>18</v>
      </c>
      <c r="B26" s="270" t="s">
        <v>63</v>
      </c>
      <c r="C26" s="290">
        <v>807</v>
      </c>
      <c r="D26" s="291" t="s">
        <v>445</v>
      </c>
      <c r="E26" s="291" t="s">
        <v>43</v>
      </c>
      <c r="F26" s="291" t="s">
        <v>123</v>
      </c>
      <c r="G26" s="292">
        <f t="shared" ref="G26:I27" si="5">G25</f>
        <v>368.06497000000002</v>
      </c>
      <c r="H26" s="292">
        <f t="shared" si="5"/>
        <v>0</v>
      </c>
      <c r="I26" s="292">
        <f t="shared" si="5"/>
        <v>0</v>
      </c>
    </row>
    <row r="27" spans="1:9" s="271" customFormat="1">
      <c r="A27" s="268">
        <v>19</v>
      </c>
      <c r="B27" s="270" t="s">
        <v>3</v>
      </c>
      <c r="C27" s="290">
        <v>807</v>
      </c>
      <c r="D27" s="291" t="s">
        <v>445</v>
      </c>
      <c r="E27" s="291" t="s">
        <v>43</v>
      </c>
      <c r="F27" s="291" t="s">
        <v>122</v>
      </c>
      <c r="G27" s="292">
        <f>G26</f>
        <v>368.06497000000002</v>
      </c>
      <c r="H27" s="292">
        <f t="shared" si="5"/>
        <v>0</v>
      </c>
      <c r="I27" s="292">
        <f t="shared" si="5"/>
        <v>0</v>
      </c>
    </row>
    <row r="28" spans="1:9" s="271" customFormat="1" ht="25.5">
      <c r="A28" s="269">
        <v>20</v>
      </c>
      <c r="B28" s="275" t="s">
        <v>372</v>
      </c>
      <c r="C28" s="287">
        <v>807</v>
      </c>
      <c r="D28" s="288" t="s">
        <v>179</v>
      </c>
      <c r="E28" s="288"/>
      <c r="F28" s="288"/>
      <c r="G28" s="289">
        <f>G29+G34+G39</f>
        <v>695.67700000000002</v>
      </c>
      <c r="H28" s="289">
        <f t="shared" ref="H28:I28" si="6">H29+H34+H39</f>
        <v>588.05600000000004</v>
      </c>
      <c r="I28" s="289">
        <f t="shared" si="6"/>
        <v>588.05600000000004</v>
      </c>
    </row>
    <row r="29" spans="1:9" s="271" customFormat="1" ht="56.25" customHeight="1">
      <c r="A29" s="268">
        <v>21</v>
      </c>
      <c r="B29" s="281" t="s">
        <v>373</v>
      </c>
      <c r="C29" s="290">
        <v>807</v>
      </c>
      <c r="D29" s="291" t="s">
        <v>180</v>
      </c>
      <c r="E29" s="291"/>
      <c r="F29" s="291"/>
      <c r="G29" s="292">
        <f>G30</f>
        <v>598.05600000000004</v>
      </c>
      <c r="H29" s="292">
        <f t="shared" ref="H29:I30" si="7">H30</f>
        <v>588.05600000000004</v>
      </c>
      <c r="I29" s="292">
        <f t="shared" si="7"/>
        <v>588.05600000000004</v>
      </c>
    </row>
    <row r="30" spans="1:9" s="271" customFormat="1" ht="25.5">
      <c r="A30" s="269">
        <v>22</v>
      </c>
      <c r="B30" s="270" t="s">
        <v>142</v>
      </c>
      <c r="C30" s="290">
        <v>807</v>
      </c>
      <c r="D30" s="291" t="s">
        <v>180</v>
      </c>
      <c r="E30" s="291" t="s">
        <v>50</v>
      </c>
      <c r="F30" s="291"/>
      <c r="G30" s="292">
        <f>G31</f>
        <v>598.05600000000004</v>
      </c>
      <c r="H30" s="292">
        <f t="shared" si="7"/>
        <v>588.05600000000004</v>
      </c>
      <c r="I30" s="292">
        <f t="shared" si="7"/>
        <v>588.05600000000004</v>
      </c>
    </row>
    <row r="31" spans="1:9" s="271" customFormat="1" ht="28.5" customHeight="1">
      <c r="A31" s="268">
        <v>23</v>
      </c>
      <c r="B31" s="270" t="s">
        <v>141</v>
      </c>
      <c r="C31" s="290">
        <v>807</v>
      </c>
      <c r="D31" s="291" t="s">
        <v>180</v>
      </c>
      <c r="E31" s="291" t="s">
        <v>43</v>
      </c>
      <c r="F31" s="291"/>
      <c r="G31" s="292">
        <v>598.05600000000004</v>
      </c>
      <c r="H31" s="292">
        <v>588.05600000000004</v>
      </c>
      <c r="I31" s="292">
        <v>588.05600000000004</v>
      </c>
    </row>
    <row r="32" spans="1:9" s="271" customFormat="1" ht="18" customHeight="1">
      <c r="A32" s="269">
        <v>24</v>
      </c>
      <c r="B32" s="270" t="s">
        <v>39</v>
      </c>
      <c r="C32" s="290">
        <v>807</v>
      </c>
      <c r="D32" s="291" t="s">
        <v>180</v>
      </c>
      <c r="E32" s="291" t="s">
        <v>43</v>
      </c>
      <c r="F32" s="291" t="s">
        <v>124</v>
      </c>
      <c r="G32" s="292">
        <f>G31</f>
        <v>598.05600000000004</v>
      </c>
      <c r="H32" s="292">
        <f t="shared" ref="H32:I33" si="8">H31</f>
        <v>588.05600000000004</v>
      </c>
      <c r="I32" s="292">
        <f t="shared" si="8"/>
        <v>588.05600000000004</v>
      </c>
    </row>
    <row r="33" spans="1:9" s="271" customFormat="1" ht="17.25" customHeight="1">
      <c r="A33" s="268">
        <v>25</v>
      </c>
      <c r="B33" s="270" t="s">
        <v>41</v>
      </c>
      <c r="C33" s="290">
        <v>807</v>
      </c>
      <c r="D33" s="291" t="s">
        <v>180</v>
      </c>
      <c r="E33" s="291" t="s">
        <v>43</v>
      </c>
      <c r="F33" s="291" t="s">
        <v>125</v>
      </c>
      <c r="G33" s="292">
        <f>G32</f>
        <v>598.05600000000004</v>
      </c>
      <c r="H33" s="292">
        <f t="shared" si="8"/>
        <v>588.05600000000004</v>
      </c>
      <c r="I33" s="292">
        <f t="shared" si="8"/>
        <v>588.05600000000004</v>
      </c>
    </row>
    <row r="34" spans="1:9" s="271" customFormat="1" ht="66.75" customHeight="1">
      <c r="A34" s="269">
        <v>26</v>
      </c>
      <c r="B34" s="270" t="s">
        <v>380</v>
      </c>
      <c r="C34" s="290">
        <v>807</v>
      </c>
      <c r="D34" s="291" t="s">
        <v>182</v>
      </c>
      <c r="E34" s="291"/>
      <c r="F34" s="291"/>
      <c r="G34" s="292">
        <f>G35</f>
        <v>54</v>
      </c>
      <c r="H34" s="292">
        <f t="shared" ref="H34:I35" si="9">H35</f>
        <v>0</v>
      </c>
      <c r="I34" s="292">
        <f t="shared" si="9"/>
        <v>0</v>
      </c>
    </row>
    <row r="35" spans="1:9" s="271" customFormat="1" ht="25.5">
      <c r="A35" s="268">
        <v>27</v>
      </c>
      <c r="B35" s="270" t="s">
        <v>142</v>
      </c>
      <c r="C35" s="290">
        <v>807</v>
      </c>
      <c r="D35" s="291" t="s">
        <v>182</v>
      </c>
      <c r="E35" s="291" t="s">
        <v>50</v>
      </c>
      <c r="F35" s="291"/>
      <c r="G35" s="292">
        <f>G36</f>
        <v>54</v>
      </c>
      <c r="H35" s="292">
        <f t="shared" si="9"/>
        <v>0</v>
      </c>
      <c r="I35" s="292">
        <f t="shared" si="9"/>
        <v>0</v>
      </c>
    </row>
    <row r="36" spans="1:9" s="271" customFormat="1" ht="30.75" customHeight="1">
      <c r="A36" s="269">
        <v>28</v>
      </c>
      <c r="B36" s="270" t="s">
        <v>141</v>
      </c>
      <c r="C36" s="290">
        <v>807</v>
      </c>
      <c r="D36" s="291" t="s">
        <v>182</v>
      </c>
      <c r="E36" s="291" t="s">
        <v>43</v>
      </c>
      <c r="F36" s="291"/>
      <c r="G36" s="292">
        <v>54</v>
      </c>
      <c r="H36" s="292">
        <v>0</v>
      </c>
      <c r="I36" s="292">
        <v>0</v>
      </c>
    </row>
    <row r="37" spans="1:9" s="271" customFormat="1" ht="13.5" customHeight="1">
      <c r="A37" s="268">
        <v>29</v>
      </c>
      <c r="B37" s="270" t="s">
        <v>39</v>
      </c>
      <c r="C37" s="290">
        <v>807</v>
      </c>
      <c r="D37" s="291" t="s">
        <v>182</v>
      </c>
      <c r="E37" s="291" t="s">
        <v>43</v>
      </c>
      <c r="F37" s="291" t="s">
        <v>124</v>
      </c>
      <c r="G37" s="292">
        <f t="shared" ref="G37:I38" si="10">G36</f>
        <v>54</v>
      </c>
      <c r="H37" s="292">
        <f t="shared" si="10"/>
        <v>0</v>
      </c>
      <c r="I37" s="292">
        <f t="shared" si="10"/>
        <v>0</v>
      </c>
    </row>
    <row r="38" spans="1:9" s="271" customFormat="1" ht="12.75" customHeight="1">
      <c r="A38" s="269">
        <v>30</v>
      </c>
      <c r="B38" s="270" t="s">
        <v>41</v>
      </c>
      <c r="C38" s="290">
        <v>807</v>
      </c>
      <c r="D38" s="291" t="s">
        <v>182</v>
      </c>
      <c r="E38" s="291" t="s">
        <v>43</v>
      </c>
      <c r="F38" s="291" t="s">
        <v>125</v>
      </c>
      <c r="G38" s="292">
        <f t="shared" si="10"/>
        <v>54</v>
      </c>
      <c r="H38" s="292">
        <f t="shared" si="10"/>
        <v>0</v>
      </c>
      <c r="I38" s="292">
        <f t="shared" si="10"/>
        <v>0</v>
      </c>
    </row>
    <row r="39" spans="1:9" s="271" customFormat="1" ht="63.75">
      <c r="A39" s="268">
        <v>31</v>
      </c>
      <c r="B39" s="270" t="s">
        <v>375</v>
      </c>
      <c r="C39" s="290">
        <v>807</v>
      </c>
      <c r="D39" s="291" t="s">
        <v>183</v>
      </c>
      <c r="E39" s="291"/>
      <c r="F39" s="291"/>
      <c r="G39" s="292">
        <f>G40</f>
        <v>43.621000000000002</v>
      </c>
      <c r="H39" s="292">
        <f t="shared" ref="H39:I40" si="11">H40</f>
        <v>0</v>
      </c>
      <c r="I39" s="292">
        <f t="shared" si="11"/>
        <v>0</v>
      </c>
    </row>
    <row r="40" spans="1:9" s="271" customFormat="1" ht="25.5">
      <c r="A40" s="269">
        <v>32</v>
      </c>
      <c r="B40" s="270" t="s">
        <v>142</v>
      </c>
      <c r="C40" s="290">
        <v>807</v>
      </c>
      <c r="D40" s="291" t="s">
        <v>183</v>
      </c>
      <c r="E40" s="291" t="s">
        <v>50</v>
      </c>
      <c r="F40" s="291"/>
      <c r="G40" s="292">
        <f>G41</f>
        <v>43.621000000000002</v>
      </c>
      <c r="H40" s="292">
        <f t="shared" si="11"/>
        <v>0</v>
      </c>
      <c r="I40" s="292">
        <f t="shared" si="11"/>
        <v>0</v>
      </c>
    </row>
    <row r="41" spans="1:9" s="271" customFormat="1" ht="29.25" customHeight="1">
      <c r="A41" s="268">
        <v>33</v>
      </c>
      <c r="B41" s="270" t="s">
        <v>141</v>
      </c>
      <c r="C41" s="290">
        <v>807</v>
      </c>
      <c r="D41" s="291" t="s">
        <v>183</v>
      </c>
      <c r="E41" s="291" t="s">
        <v>43</v>
      </c>
      <c r="F41" s="291"/>
      <c r="G41" s="292">
        <v>43.621000000000002</v>
      </c>
      <c r="H41" s="292">
        <v>0</v>
      </c>
      <c r="I41" s="292">
        <v>0</v>
      </c>
    </row>
    <row r="42" spans="1:9" s="272" customFormat="1">
      <c r="A42" s="269">
        <v>34</v>
      </c>
      <c r="B42" s="270" t="s">
        <v>39</v>
      </c>
      <c r="C42" s="290">
        <v>807</v>
      </c>
      <c r="D42" s="291" t="s">
        <v>183</v>
      </c>
      <c r="E42" s="291" t="s">
        <v>43</v>
      </c>
      <c r="F42" s="291" t="s">
        <v>124</v>
      </c>
      <c r="G42" s="292">
        <f t="shared" ref="G42:I43" si="12">G41</f>
        <v>43.621000000000002</v>
      </c>
      <c r="H42" s="292">
        <f t="shared" si="12"/>
        <v>0</v>
      </c>
      <c r="I42" s="292">
        <f t="shared" si="12"/>
        <v>0</v>
      </c>
    </row>
    <row r="43" spans="1:9" s="272" customFormat="1">
      <c r="A43" s="268">
        <v>35</v>
      </c>
      <c r="B43" s="270" t="s">
        <v>41</v>
      </c>
      <c r="C43" s="290">
        <v>807</v>
      </c>
      <c r="D43" s="291" t="s">
        <v>183</v>
      </c>
      <c r="E43" s="291" t="s">
        <v>43</v>
      </c>
      <c r="F43" s="291" t="s">
        <v>125</v>
      </c>
      <c r="G43" s="292">
        <f t="shared" si="12"/>
        <v>43.621000000000002</v>
      </c>
      <c r="H43" s="292">
        <f t="shared" si="12"/>
        <v>0</v>
      </c>
      <c r="I43" s="292">
        <f t="shared" si="12"/>
        <v>0</v>
      </c>
    </row>
    <row r="44" spans="1:9" s="271" customFormat="1" ht="38.25">
      <c r="A44" s="269">
        <v>36</v>
      </c>
      <c r="B44" s="275" t="s">
        <v>415</v>
      </c>
      <c r="C44" s="287">
        <v>807</v>
      </c>
      <c r="D44" s="294" t="s">
        <v>412</v>
      </c>
      <c r="E44" s="291"/>
      <c r="F44" s="291"/>
      <c r="G44" s="289">
        <f>G45</f>
        <v>79.194969999999998</v>
      </c>
      <c r="H44" s="289">
        <f t="shared" ref="H44:I44" si="13">H45</f>
        <v>0</v>
      </c>
      <c r="I44" s="289">
        <f t="shared" si="13"/>
        <v>0</v>
      </c>
    </row>
    <row r="45" spans="1:9" s="271" customFormat="1" ht="78" customHeight="1">
      <c r="A45" s="268">
        <v>37</v>
      </c>
      <c r="B45" s="283" t="s">
        <v>413</v>
      </c>
      <c r="C45" s="290">
        <v>807</v>
      </c>
      <c r="D45" s="293" t="s">
        <v>416</v>
      </c>
      <c r="E45" s="291"/>
      <c r="F45" s="291"/>
      <c r="G45" s="292">
        <v>79.194969999999998</v>
      </c>
      <c r="H45" s="292">
        <v>0</v>
      </c>
      <c r="I45" s="292">
        <v>0</v>
      </c>
    </row>
    <row r="46" spans="1:9" s="271" customFormat="1" ht="25.5">
      <c r="A46" s="269">
        <v>38</v>
      </c>
      <c r="B46" s="270" t="s">
        <v>142</v>
      </c>
      <c r="C46" s="290">
        <v>807</v>
      </c>
      <c r="D46" s="291" t="s">
        <v>414</v>
      </c>
      <c r="E46" s="291" t="s">
        <v>50</v>
      </c>
      <c r="F46" s="291"/>
      <c r="G46" s="292">
        <f>G45</f>
        <v>79.194969999999998</v>
      </c>
      <c r="H46" s="292">
        <f t="shared" ref="H46:I47" si="14">H45</f>
        <v>0</v>
      </c>
      <c r="I46" s="292">
        <f t="shared" si="14"/>
        <v>0</v>
      </c>
    </row>
    <row r="47" spans="1:9" s="271" customFormat="1" ht="25.5">
      <c r="A47" s="268">
        <v>39</v>
      </c>
      <c r="B47" s="270" t="s">
        <v>141</v>
      </c>
      <c r="C47" s="290">
        <v>807</v>
      </c>
      <c r="D47" s="291" t="s">
        <v>414</v>
      </c>
      <c r="E47" s="291" t="s">
        <v>43</v>
      </c>
      <c r="F47" s="291"/>
      <c r="G47" s="292">
        <f>G46</f>
        <v>79.194969999999998</v>
      </c>
      <c r="H47" s="292">
        <f t="shared" si="14"/>
        <v>0</v>
      </c>
      <c r="I47" s="292">
        <f t="shared" si="14"/>
        <v>0</v>
      </c>
    </row>
    <row r="48" spans="1:9" s="271" customFormat="1">
      <c r="A48" s="269">
        <v>40</v>
      </c>
      <c r="B48" s="270" t="s">
        <v>323</v>
      </c>
      <c r="C48" s="290">
        <v>807</v>
      </c>
      <c r="D48" s="291" t="s">
        <v>414</v>
      </c>
      <c r="E48" s="291" t="s">
        <v>43</v>
      </c>
      <c r="F48" s="291" t="s">
        <v>125</v>
      </c>
      <c r="G48" s="292">
        <f t="shared" ref="G48:I49" si="15">G47</f>
        <v>79.194969999999998</v>
      </c>
      <c r="H48" s="292">
        <f t="shared" si="15"/>
        <v>0</v>
      </c>
      <c r="I48" s="292">
        <f t="shared" si="15"/>
        <v>0</v>
      </c>
    </row>
    <row r="49" spans="1:9" s="271" customFormat="1">
      <c r="A49" s="268">
        <v>41</v>
      </c>
      <c r="B49" s="270" t="s">
        <v>40</v>
      </c>
      <c r="C49" s="290">
        <v>807</v>
      </c>
      <c r="D49" s="291" t="s">
        <v>414</v>
      </c>
      <c r="E49" s="291" t="s">
        <v>43</v>
      </c>
      <c r="F49" s="291" t="s">
        <v>124</v>
      </c>
      <c r="G49" s="292">
        <f>G48</f>
        <v>79.194969999999998</v>
      </c>
      <c r="H49" s="292">
        <f t="shared" si="15"/>
        <v>0</v>
      </c>
      <c r="I49" s="292">
        <f t="shared" si="15"/>
        <v>0</v>
      </c>
    </row>
    <row r="50" spans="1:9" s="271" customFormat="1" ht="14.25">
      <c r="A50" s="269">
        <v>42</v>
      </c>
      <c r="B50" s="276" t="s">
        <v>48</v>
      </c>
      <c r="C50" s="287">
        <v>807</v>
      </c>
      <c r="D50" s="295" t="s">
        <v>162</v>
      </c>
      <c r="E50" s="296"/>
      <c r="F50" s="296"/>
      <c r="G50" s="297">
        <f>G51+G125+K15+G147+G154+G140+G118+G134+G76+G83+G90+G97+G104+G111+G160+G167+G179</f>
        <v>10910.205469999999</v>
      </c>
      <c r="H50" s="297">
        <f t="shared" ref="H50:I50" si="16">H51+H125+L15+H147+H154+H140+H118+H134+H76+H83+H90+H97+H104+H111+H160+H167+H179</f>
        <v>9465.822470000001</v>
      </c>
      <c r="I50" s="297">
        <f t="shared" si="16"/>
        <v>9185.1444300000003</v>
      </c>
    </row>
    <row r="51" spans="1:9" s="272" customFormat="1">
      <c r="A51" s="268">
        <v>43</v>
      </c>
      <c r="B51" s="277" t="s">
        <v>53</v>
      </c>
      <c r="C51" s="287">
        <v>807</v>
      </c>
      <c r="D51" s="295" t="s">
        <v>163</v>
      </c>
      <c r="E51" s="295"/>
      <c r="F51" s="295"/>
      <c r="G51" s="297">
        <f>G52+G65+G70</f>
        <v>6973.8638700000001</v>
      </c>
      <c r="H51" s="297">
        <f t="shared" ref="H51:I51" si="17">H52+H65+H70</f>
        <v>6485.8517899999997</v>
      </c>
      <c r="I51" s="297">
        <f t="shared" si="17"/>
        <v>6220.1821899999995</v>
      </c>
    </row>
    <row r="52" spans="1:9" s="271" customFormat="1" ht="38.25">
      <c r="A52" s="269">
        <v>44</v>
      </c>
      <c r="B52" s="275" t="s">
        <v>290</v>
      </c>
      <c r="C52" s="287">
        <v>807</v>
      </c>
      <c r="D52" s="288" t="s">
        <v>168</v>
      </c>
      <c r="E52" s="291"/>
      <c r="F52" s="291"/>
      <c r="G52" s="289">
        <f>G53+G57+G61</f>
        <v>5823.5702600000004</v>
      </c>
      <c r="H52" s="289">
        <f>H53+H57+H61</f>
        <v>5431.1117899999999</v>
      </c>
      <c r="I52" s="289">
        <f>I53+I57+I61</f>
        <v>5165.4421899999998</v>
      </c>
    </row>
    <row r="53" spans="1:9" s="271" customFormat="1" ht="51">
      <c r="A53" s="268">
        <v>45</v>
      </c>
      <c r="B53" s="270" t="s">
        <v>210</v>
      </c>
      <c r="C53" s="290">
        <v>807</v>
      </c>
      <c r="D53" s="291" t="s">
        <v>168</v>
      </c>
      <c r="E53" s="291" t="s">
        <v>49</v>
      </c>
      <c r="F53" s="291"/>
      <c r="G53" s="292">
        <f>G54</f>
        <v>2776.74926</v>
      </c>
      <c r="H53" s="292">
        <f t="shared" ref="H53:I53" si="18">H54</f>
        <v>2857.0545000000002</v>
      </c>
      <c r="I53" s="292">
        <f t="shared" si="18"/>
        <v>2857.0545000000002</v>
      </c>
    </row>
    <row r="54" spans="1:9" s="271" customFormat="1" ht="25.5">
      <c r="A54" s="269">
        <v>46</v>
      </c>
      <c r="B54" s="270" t="s">
        <v>192</v>
      </c>
      <c r="C54" s="290">
        <v>807</v>
      </c>
      <c r="D54" s="291" t="s">
        <v>168</v>
      </c>
      <c r="E54" s="291" t="s">
        <v>46</v>
      </c>
      <c r="F54" s="291"/>
      <c r="G54" s="292">
        <f>2055.94567+620.89559+99.908</f>
        <v>2776.74926</v>
      </c>
      <c r="H54" s="292">
        <v>2857.0545000000002</v>
      </c>
      <c r="I54" s="292">
        <v>2857.0545000000002</v>
      </c>
    </row>
    <row r="55" spans="1:9" s="271" customFormat="1">
      <c r="A55" s="268">
        <v>47</v>
      </c>
      <c r="B55" s="278" t="s">
        <v>36</v>
      </c>
      <c r="C55" s="290">
        <v>807</v>
      </c>
      <c r="D55" s="291" t="s">
        <v>168</v>
      </c>
      <c r="E55" s="296" t="s">
        <v>46</v>
      </c>
      <c r="F55" s="296" t="s">
        <v>126</v>
      </c>
      <c r="G55" s="298">
        <f>G56</f>
        <v>2776.74926</v>
      </c>
      <c r="H55" s="298">
        <f>H54</f>
        <v>2857.0545000000002</v>
      </c>
      <c r="I55" s="298">
        <f>I54</f>
        <v>2857.0545000000002</v>
      </c>
    </row>
    <row r="56" spans="1:9" s="271" customFormat="1" ht="38.25">
      <c r="A56" s="269">
        <v>48</v>
      </c>
      <c r="B56" s="278" t="s">
        <v>211</v>
      </c>
      <c r="C56" s="290">
        <v>807</v>
      </c>
      <c r="D56" s="291" t="s">
        <v>168</v>
      </c>
      <c r="E56" s="296" t="s">
        <v>46</v>
      </c>
      <c r="F56" s="296" t="s">
        <v>127</v>
      </c>
      <c r="G56" s="292">
        <f>G54</f>
        <v>2776.74926</v>
      </c>
      <c r="H56" s="292">
        <f t="shared" ref="H56:I56" si="19">H54</f>
        <v>2857.0545000000002</v>
      </c>
      <c r="I56" s="292">
        <f t="shared" si="19"/>
        <v>2857.0545000000002</v>
      </c>
    </row>
    <row r="57" spans="1:9" s="271" customFormat="1" ht="25.5">
      <c r="A57" s="268">
        <v>49</v>
      </c>
      <c r="B57" s="270" t="s">
        <v>142</v>
      </c>
      <c r="C57" s="290">
        <v>807</v>
      </c>
      <c r="D57" s="291" t="s">
        <v>168</v>
      </c>
      <c r="E57" s="291" t="s">
        <v>50</v>
      </c>
      <c r="F57" s="291"/>
      <c r="G57" s="292">
        <f>G58</f>
        <v>3034.92</v>
      </c>
      <c r="H57" s="292">
        <f>H58</f>
        <v>2562.1562899999999</v>
      </c>
      <c r="I57" s="292">
        <f>I58</f>
        <v>2296.4866900000002</v>
      </c>
    </row>
    <row r="58" spans="1:9" s="271" customFormat="1" ht="25.5">
      <c r="A58" s="269">
        <v>50</v>
      </c>
      <c r="B58" s="270" t="s">
        <v>2</v>
      </c>
      <c r="C58" s="290">
        <v>807</v>
      </c>
      <c r="D58" s="291" t="s">
        <v>168</v>
      </c>
      <c r="E58" s="291" t="s">
        <v>43</v>
      </c>
      <c r="F58" s="291"/>
      <c r="G58" s="292">
        <v>3034.92</v>
      </c>
      <c r="H58" s="292">
        <v>2562.1562899999999</v>
      </c>
      <c r="I58" s="292">
        <v>2296.4866900000002</v>
      </c>
    </row>
    <row r="59" spans="1:9" s="271" customFormat="1">
      <c r="A59" s="268">
        <v>51</v>
      </c>
      <c r="B59" s="278" t="s">
        <v>36</v>
      </c>
      <c r="C59" s="290">
        <v>807</v>
      </c>
      <c r="D59" s="291" t="s">
        <v>168</v>
      </c>
      <c r="E59" s="291" t="s">
        <v>43</v>
      </c>
      <c r="F59" s="291" t="s">
        <v>126</v>
      </c>
      <c r="G59" s="292">
        <f>G58</f>
        <v>3034.92</v>
      </c>
      <c r="H59" s="292">
        <f t="shared" ref="H59:I59" si="20">H58</f>
        <v>2562.1562899999999</v>
      </c>
      <c r="I59" s="292">
        <f t="shared" si="20"/>
        <v>2296.4866900000002</v>
      </c>
    </row>
    <row r="60" spans="1:9" s="271" customFormat="1" ht="38.25">
      <c r="A60" s="269">
        <v>52</v>
      </c>
      <c r="B60" s="278" t="s">
        <v>211</v>
      </c>
      <c r="C60" s="290">
        <v>807</v>
      </c>
      <c r="D60" s="291" t="s">
        <v>168</v>
      </c>
      <c r="E60" s="291" t="s">
        <v>43</v>
      </c>
      <c r="F60" s="291" t="s">
        <v>127</v>
      </c>
      <c r="G60" s="292">
        <f>G59</f>
        <v>3034.92</v>
      </c>
      <c r="H60" s="292">
        <f>H59</f>
        <v>2562.1562899999999</v>
      </c>
      <c r="I60" s="292">
        <f>I59</f>
        <v>2296.4866900000002</v>
      </c>
    </row>
    <row r="61" spans="1:9" s="271" customFormat="1">
      <c r="A61" s="268">
        <v>53</v>
      </c>
      <c r="B61" s="270" t="s">
        <v>56</v>
      </c>
      <c r="C61" s="290">
        <v>807</v>
      </c>
      <c r="D61" s="291" t="s">
        <v>168</v>
      </c>
      <c r="E61" s="291" t="s">
        <v>57</v>
      </c>
      <c r="F61" s="291"/>
      <c r="G61" s="292">
        <f>G62</f>
        <v>11.901</v>
      </c>
      <c r="H61" s="292">
        <f t="shared" ref="H61:I61" si="21">H62</f>
        <v>11.901</v>
      </c>
      <c r="I61" s="292">
        <f t="shared" si="21"/>
        <v>11.901</v>
      </c>
    </row>
    <row r="62" spans="1:9" s="271" customFormat="1">
      <c r="A62" s="269">
        <v>54</v>
      </c>
      <c r="B62" s="270" t="s">
        <v>58</v>
      </c>
      <c r="C62" s="290">
        <v>807</v>
      </c>
      <c r="D62" s="291" t="s">
        <v>168</v>
      </c>
      <c r="E62" s="291" t="s">
        <v>47</v>
      </c>
      <c r="F62" s="291"/>
      <c r="G62" s="292">
        <v>11.901</v>
      </c>
      <c r="H62" s="292">
        <v>11.901</v>
      </c>
      <c r="I62" s="292">
        <v>11.901</v>
      </c>
    </row>
    <row r="63" spans="1:9" s="271" customFormat="1">
      <c r="A63" s="268">
        <v>55</v>
      </c>
      <c r="B63" s="278" t="s">
        <v>36</v>
      </c>
      <c r="C63" s="290">
        <v>807</v>
      </c>
      <c r="D63" s="291" t="s">
        <v>168</v>
      </c>
      <c r="E63" s="291" t="s">
        <v>47</v>
      </c>
      <c r="F63" s="291" t="s">
        <v>126</v>
      </c>
      <c r="G63" s="292">
        <f t="shared" ref="G63:I63" si="22">G62</f>
        <v>11.901</v>
      </c>
      <c r="H63" s="292">
        <f t="shared" si="22"/>
        <v>11.901</v>
      </c>
      <c r="I63" s="292">
        <f t="shared" si="22"/>
        <v>11.901</v>
      </c>
    </row>
    <row r="64" spans="1:9" s="271" customFormat="1" ht="38.25">
      <c r="A64" s="269">
        <v>56</v>
      </c>
      <c r="B64" s="278" t="s">
        <v>211</v>
      </c>
      <c r="C64" s="290">
        <v>807</v>
      </c>
      <c r="D64" s="291" t="s">
        <v>168</v>
      </c>
      <c r="E64" s="291" t="s">
        <v>47</v>
      </c>
      <c r="F64" s="291" t="s">
        <v>127</v>
      </c>
      <c r="G64" s="292">
        <f>G63</f>
        <v>11.901</v>
      </c>
      <c r="H64" s="292">
        <f>H63</f>
        <v>11.901</v>
      </c>
      <c r="I64" s="292">
        <f>I63</f>
        <v>11.901</v>
      </c>
    </row>
    <row r="65" spans="1:9" s="271" customFormat="1" ht="33" customHeight="1">
      <c r="A65" s="268">
        <v>57</v>
      </c>
      <c r="B65" s="277" t="s">
        <v>187</v>
      </c>
      <c r="C65" s="287">
        <v>807</v>
      </c>
      <c r="D65" s="295" t="s">
        <v>186</v>
      </c>
      <c r="E65" s="296"/>
      <c r="F65" s="296"/>
      <c r="G65" s="297">
        <f>G66</f>
        <v>1024.7936099999999</v>
      </c>
      <c r="H65" s="297">
        <f t="shared" ref="H65:I66" si="23">H66</f>
        <v>1054.74</v>
      </c>
      <c r="I65" s="297">
        <f t="shared" si="23"/>
        <v>1054.74</v>
      </c>
    </row>
    <row r="66" spans="1:9" s="271" customFormat="1" ht="51">
      <c r="A66" s="269">
        <v>58</v>
      </c>
      <c r="B66" s="278" t="s">
        <v>55</v>
      </c>
      <c r="C66" s="290">
        <v>807</v>
      </c>
      <c r="D66" s="296" t="s">
        <v>186</v>
      </c>
      <c r="E66" s="299" t="s">
        <v>49</v>
      </c>
      <c r="F66" s="296"/>
      <c r="G66" s="300">
        <f>G67</f>
        <v>1024.7936099999999</v>
      </c>
      <c r="H66" s="300">
        <f t="shared" si="23"/>
        <v>1054.74</v>
      </c>
      <c r="I66" s="300">
        <f t="shared" si="23"/>
        <v>1054.74</v>
      </c>
    </row>
    <row r="67" spans="1:9" s="271" customFormat="1" ht="25.5">
      <c r="A67" s="268">
        <v>59</v>
      </c>
      <c r="B67" s="278" t="s">
        <v>54</v>
      </c>
      <c r="C67" s="290">
        <v>807</v>
      </c>
      <c r="D67" s="296" t="s">
        <v>186</v>
      </c>
      <c r="E67" s="296" t="s">
        <v>46</v>
      </c>
      <c r="F67" s="296"/>
      <c r="G67" s="300">
        <v>1024.7936099999999</v>
      </c>
      <c r="H67" s="301">
        <v>1054.74</v>
      </c>
      <c r="I67" s="301">
        <v>1054.74</v>
      </c>
    </row>
    <row r="68" spans="1:9" s="271" customFormat="1">
      <c r="A68" s="269">
        <v>60</v>
      </c>
      <c r="B68" s="278" t="s">
        <v>36</v>
      </c>
      <c r="C68" s="290">
        <v>807</v>
      </c>
      <c r="D68" s="296" t="s">
        <v>186</v>
      </c>
      <c r="E68" s="296" t="s">
        <v>46</v>
      </c>
      <c r="F68" s="296" t="s">
        <v>126</v>
      </c>
      <c r="G68" s="298">
        <f>G67</f>
        <v>1024.7936099999999</v>
      </c>
      <c r="H68" s="298">
        <f>H67</f>
        <v>1054.74</v>
      </c>
      <c r="I68" s="298">
        <f>I67</f>
        <v>1054.74</v>
      </c>
    </row>
    <row r="69" spans="1:9" s="271" customFormat="1" ht="25.5">
      <c r="A69" s="268">
        <v>61</v>
      </c>
      <c r="B69" s="278" t="s">
        <v>18</v>
      </c>
      <c r="C69" s="290">
        <v>807</v>
      </c>
      <c r="D69" s="296" t="s">
        <v>186</v>
      </c>
      <c r="E69" s="296" t="s">
        <v>46</v>
      </c>
      <c r="F69" s="296" t="s">
        <v>128</v>
      </c>
      <c r="G69" s="300">
        <f>G67</f>
        <v>1024.7936099999999</v>
      </c>
      <c r="H69" s="300">
        <f>H67</f>
        <v>1054.74</v>
      </c>
      <c r="I69" s="300">
        <f>I67</f>
        <v>1054.74</v>
      </c>
    </row>
    <row r="70" spans="1:9" s="271" customFormat="1" ht="38.25">
      <c r="A70" s="269">
        <v>62</v>
      </c>
      <c r="B70" s="275" t="s">
        <v>290</v>
      </c>
      <c r="C70" s="287">
        <v>807</v>
      </c>
      <c r="D70" s="288" t="s">
        <v>400</v>
      </c>
      <c r="E70" s="296"/>
      <c r="F70" s="296"/>
      <c r="G70" s="297">
        <f>G71</f>
        <v>125.5</v>
      </c>
      <c r="H70" s="297">
        <f t="shared" ref="H70:I70" si="24">H71</f>
        <v>0</v>
      </c>
      <c r="I70" s="297">
        <f t="shared" si="24"/>
        <v>0</v>
      </c>
    </row>
    <row r="71" spans="1:9" s="271" customFormat="1" ht="51">
      <c r="A71" s="268">
        <v>63</v>
      </c>
      <c r="B71" s="270" t="s">
        <v>294</v>
      </c>
      <c r="C71" s="290">
        <v>807</v>
      </c>
      <c r="D71" s="291" t="s">
        <v>400</v>
      </c>
      <c r="E71" s="291"/>
      <c r="F71" s="291"/>
      <c r="G71" s="292">
        <f>G73</f>
        <v>125.5</v>
      </c>
      <c r="H71" s="292">
        <f t="shared" ref="H71:I71" si="25">H73</f>
        <v>0</v>
      </c>
      <c r="I71" s="292">
        <f t="shared" si="25"/>
        <v>0</v>
      </c>
    </row>
    <row r="72" spans="1:9" s="271" customFormat="1" ht="51">
      <c r="A72" s="269">
        <v>64</v>
      </c>
      <c r="B72" s="270" t="s">
        <v>55</v>
      </c>
      <c r="C72" s="290">
        <v>807</v>
      </c>
      <c r="D72" s="291" t="s">
        <v>400</v>
      </c>
      <c r="E72" s="291" t="s">
        <v>49</v>
      </c>
      <c r="F72" s="291"/>
      <c r="G72" s="292">
        <f>G73</f>
        <v>125.5</v>
      </c>
      <c r="H72" s="292">
        <f t="shared" ref="H72:I74" si="26">H73</f>
        <v>0</v>
      </c>
      <c r="I72" s="292">
        <f t="shared" si="26"/>
        <v>0</v>
      </c>
    </row>
    <row r="73" spans="1:9" s="271" customFormat="1" ht="25.5">
      <c r="A73" s="268">
        <v>65</v>
      </c>
      <c r="B73" s="270" t="s">
        <v>192</v>
      </c>
      <c r="C73" s="290">
        <v>807</v>
      </c>
      <c r="D73" s="291" t="s">
        <v>400</v>
      </c>
      <c r="E73" s="291" t="s">
        <v>46</v>
      </c>
      <c r="F73" s="291"/>
      <c r="G73" s="302">
        <f>G74</f>
        <v>125.5</v>
      </c>
      <c r="H73" s="302">
        <f t="shared" si="26"/>
        <v>0</v>
      </c>
      <c r="I73" s="302">
        <f t="shared" si="26"/>
        <v>0</v>
      </c>
    </row>
    <row r="74" spans="1:9" s="271" customFormat="1">
      <c r="A74" s="269">
        <v>66</v>
      </c>
      <c r="B74" s="278" t="s">
        <v>36</v>
      </c>
      <c r="C74" s="290">
        <v>807</v>
      </c>
      <c r="D74" s="291" t="s">
        <v>400</v>
      </c>
      <c r="E74" s="296" t="s">
        <v>46</v>
      </c>
      <c r="F74" s="296" t="s">
        <v>126</v>
      </c>
      <c r="G74" s="298">
        <v>125.5</v>
      </c>
      <c r="H74" s="298">
        <f t="shared" si="26"/>
        <v>0</v>
      </c>
      <c r="I74" s="298">
        <f t="shared" si="26"/>
        <v>0</v>
      </c>
    </row>
    <row r="75" spans="1:9" s="271" customFormat="1" ht="38.25">
      <c r="A75" s="268">
        <v>67</v>
      </c>
      <c r="B75" s="278" t="s">
        <v>19</v>
      </c>
      <c r="C75" s="290">
        <v>807</v>
      </c>
      <c r="D75" s="291" t="s">
        <v>400</v>
      </c>
      <c r="E75" s="296" t="s">
        <v>46</v>
      </c>
      <c r="F75" s="296" t="s">
        <v>127</v>
      </c>
      <c r="G75" s="302">
        <f>G74</f>
        <v>125.5</v>
      </c>
      <c r="H75" s="302">
        <v>0</v>
      </c>
      <c r="I75" s="302">
        <v>0</v>
      </c>
    </row>
    <row r="76" spans="1:9" s="272" customFormat="1" ht="24" customHeight="1">
      <c r="A76" s="269">
        <v>68</v>
      </c>
      <c r="B76" s="12" t="s">
        <v>48</v>
      </c>
      <c r="C76" s="287">
        <v>807</v>
      </c>
      <c r="D76" s="294" t="s">
        <v>162</v>
      </c>
      <c r="E76" s="288"/>
      <c r="F76" s="288"/>
      <c r="G76" s="289">
        <f t="shared" ref="G76:I80" si="27">G77</f>
        <v>33.621000000000002</v>
      </c>
      <c r="H76" s="289">
        <f t="shared" si="27"/>
        <v>47.069400000000002</v>
      </c>
      <c r="I76" s="289">
        <f t="shared" si="27"/>
        <v>47.069400000000002</v>
      </c>
    </row>
    <row r="77" spans="1:9" s="271" customFormat="1">
      <c r="A77" s="268">
        <v>69</v>
      </c>
      <c r="B77" s="270" t="s">
        <v>190</v>
      </c>
      <c r="C77" s="290">
        <v>807</v>
      </c>
      <c r="D77" s="293" t="s">
        <v>170</v>
      </c>
      <c r="E77" s="293"/>
      <c r="F77" s="293"/>
      <c r="G77" s="292">
        <f t="shared" si="27"/>
        <v>33.621000000000002</v>
      </c>
      <c r="H77" s="292">
        <f t="shared" si="27"/>
        <v>47.069400000000002</v>
      </c>
      <c r="I77" s="292">
        <f t="shared" si="27"/>
        <v>47.069400000000002</v>
      </c>
    </row>
    <row r="78" spans="1:9" s="272" customFormat="1" ht="30" customHeight="1">
      <c r="A78" s="269">
        <v>70</v>
      </c>
      <c r="B78" s="14" t="s">
        <v>382</v>
      </c>
      <c r="C78" s="290">
        <v>807</v>
      </c>
      <c r="D78" s="293" t="s">
        <v>369</v>
      </c>
      <c r="E78" s="293"/>
      <c r="F78" s="293"/>
      <c r="G78" s="292">
        <f t="shared" si="27"/>
        <v>33.621000000000002</v>
      </c>
      <c r="H78" s="292">
        <f t="shared" si="27"/>
        <v>47.069400000000002</v>
      </c>
      <c r="I78" s="292">
        <f t="shared" si="27"/>
        <v>47.069400000000002</v>
      </c>
    </row>
    <row r="79" spans="1:9" s="271" customFormat="1" ht="25.5">
      <c r="A79" s="268">
        <v>71</v>
      </c>
      <c r="B79" s="278" t="s">
        <v>142</v>
      </c>
      <c r="C79" s="290">
        <v>807</v>
      </c>
      <c r="D79" s="293" t="s">
        <v>369</v>
      </c>
      <c r="E79" s="293" t="s">
        <v>50</v>
      </c>
      <c r="F79" s="293"/>
      <c r="G79" s="292">
        <f>G80</f>
        <v>33.621000000000002</v>
      </c>
      <c r="H79" s="292">
        <f t="shared" si="27"/>
        <v>47.069400000000002</v>
      </c>
      <c r="I79" s="292">
        <f t="shared" si="27"/>
        <v>47.069400000000002</v>
      </c>
    </row>
    <row r="80" spans="1:9" s="271" customFormat="1" ht="25.5">
      <c r="A80" s="269">
        <v>72</v>
      </c>
      <c r="B80" s="278" t="s">
        <v>141</v>
      </c>
      <c r="C80" s="290">
        <v>807</v>
      </c>
      <c r="D80" s="293" t="s">
        <v>369</v>
      </c>
      <c r="E80" s="293" t="s">
        <v>43</v>
      </c>
      <c r="F80" s="293"/>
      <c r="G80" s="292">
        <f>G81</f>
        <v>33.621000000000002</v>
      </c>
      <c r="H80" s="292">
        <f t="shared" si="27"/>
        <v>47.069400000000002</v>
      </c>
      <c r="I80" s="292">
        <f t="shared" si="27"/>
        <v>47.069400000000002</v>
      </c>
    </row>
    <row r="81" spans="1:9" s="271" customFormat="1">
      <c r="A81" s="268">
        <v>73</v>
      </c>
      <c r="B81" s="14" t="s">
        <v>40</v>
      </c>
      <c r="C81" s="290">
        <v>807</v>
      </c>
      <c r="D81" s="293" t="s">
        <v>369</v>
      </c>
      <c r="E81" s="293" t="s">
        <v>43</v>
      </c>
      <c r="F81" s="293" t="s">
        <v>120</v>
      </c>
      <c r="G81" s="292">
        <v>33.621000000000002</v>
      </c>
      <c r="H81" s="292">
        <v>47.069400000000002</v>
      </c>
      <c r="I81" s="292">
        <v>47.069400000000002</v>
      </c>
    </row>
    <row r="82" spans="1:9" s="271" customFormat="1" ht="25.5">
      <c r="A82" s="269">
        <v>74</v>
      </c>
      <c r="B82" s="278" t="s">
        <v>383</v>
      </c>
      <c r="C82" s="290">
        <v>807</v>
      </c>
      <c r="D82" s="293" t="s">
        <v>369</v>
      </c>
      <c r="E82" s="293" t="s">
        <v>43</v>
      </c>
      <c r="F82" s="293" t="s">
        <v>121</v>
      </c>
      <c r="G82" s="292">
        <f>G81</f>
        <v>33.621000000000002</v>
      </c>
      <c r="H82" s="292">
        <f t="shared" ref="H82:I82" si="28">H81</f>
        <v>47.069400000000002</v>
      </c>
      <c r="I82" s="292">
        <f t="shared" si="28"/>
        <v>47.069400000000002</v>
      </c>
    </row>
    <row r="83" spans="1:9" s="272" customFormat="1" ht="29.25" customHeight="1">
      <c r="A83" s="268">
        <v>75</v>
      </c>
      <c r="B83" s="12" t="s">
        <v>48</v>
      </c>
      <c r="C83" s="287">
        <v>807</v>
      </c>
      <c r="D83" s="294" t="s">
        <v>162</v>
      </c>
      <c r="E83" s="288"/>
      <c r="F83" s="288"/>
      <c r="G83" s="289">
        <f>G84</f>
        <v>19.288</v>
      </c>
      <c r="H83" s="289">
        <f t="shared" ref="H83:I87" si="29">H84</f>
        <v>0</v>
      </c>
      <c r="I83" s="289">
        <f t="shared" si="29"/>
        <v>0</v>
      </c>
    </row>
    <row r="84" spans="1:9" s="271" customFormat="1">
      <c r="A84" s="269">
        <v>76</v>
      </c>
      <c r="B84" s="270" t="s">
        <v>190</v>
      </c>
      <c r="C84" s="290">
        <v>807</v>
      </c>
      <c r="D84" s="293" t="s">
        <v>170</v>
      </c>
      <c r="E84" s="293"/>
      <c r="F84" s="293"/>
      <c r="G84" s="292">
        <f>G85</f>
        <v>19.288</v>
      </c>
      <c r="H84" s="292">
        <f t="shared" si="29"/>
        <v>0</v>
      </c>
      <c r="I84" s="292">
        <f t="shared" si="29"/>
        <v>0</v>
      </c>
    </row>
    <row r="85" spans="1:9" s="272" customFormat="1" ht="30.75" customHeight="1">
      <c r="A85" s="268">
        <v>77</v>
      </c>
      <c r="B85" s="14" t="s">
        <v>406</v>
      </c>
      <c r="C85" s="290">
        <v>807</v>
      </c>
      <c r="D85" s="293" t="s">
        <v>407</v>
      </c>
      <c r="E85" s="293"/>
      <c r="F85" s="293"/>
      <c r="G85" s="292">
        <f>G86</f>
        <v>19.288</v>
      </c>
      <c r="H85" s="292">
        <f t="shared" si="29"/>
        <v>0</v>
      </c>
      <c r="I85" s="292">
        <f t="shared" si="29"/>
        <v>0</v>
      </c>
    </row>
    <row r="86" spans="1:9" s="271" customFormat="1" ht="25.5">
      <c r="A86" s="269">
        <v>78</v>
      </c>
      <c r="B86" s="278" t="s">
        <v>142</v>
      </c>
      <c r="C86" s="290">
        <v>807</v>
      </c>
      <c r="D86" s="293" t="s">
        <v>407</v>
      </c>
      <c r="E86" s="293" t="s">
        <v>50</v>
      </c>
      <c r="F86" s="293"/>
      <c r="G86" s="292">
        <f>G87</f>
        <v>19.288</v>
      </c>
      <c r="H86" s="292">
        <f t="shared" si="29"/>
        <v>0</v>
      </c>
      <c r="I86" s="292">
        <f t="shared" si="29"/>
        <v>0</v>
      </c>
    </row>
    <row r="87" spans="1:9" s="271" customFormat="1" ht="25.5">
      <c r="A87" s="268">
        <v>79</v>
      </c>
      <c r="B87" s="278" t="s">
        <v>141</v>
      </c>
      <c r="C87" s="290">
        <v>807</v>
      </c>
      <c r="D87" s="293" t="s">
        <v>407</v>
      </c>
      <c r="E87" s="293" t="s">
        <v>43</v>
      </c>
      <c r="F87" s="293"/>
      <c r="G87" s="292">
        <f>G88</f>
        <v>19.288</v>
      </c>
      <c r="H87" s="292">
        <f t="shared" si="29"/>
        <v>0</v>
      </c>
      <c r="I87" s="292">
        <f t="shared" si="29"/>
        <v>0</v>
      </c>
    </row>
    <row r="88" spans="1:9" s="271" customFormat="1">
      <c r="A88" s="269">
        <v>80</v>
      </c>
      <c r="B88" s="14" t="s">
        <v>39</v>
      </c>
      <c r="C88" s="290">
        <v>807</v>
      </c>
      <c r="D88" s="293" t="s">
        <v>407</v>
      </c>
      <c r="E88" s="293" t="s">
        <v>43</v>
      </c>
      <c r="F88" s="293" t="s">
        <v>124</v>
      </c>
      <c r="G88" s="292">
        <v>19.288</v>
      </c>
      <c r="H88" s="292">
        <v>0</v>
      </c>
      <c r="I88" s="292">
        <v>0</v>
      </c>
    </row>
    <row r="89" spans="1:9" s="271" customFormat="1">
      <c r="A89" s="268">
        <v>81</v>
      </c>
      <c r="B89" s="278" t="s">
        <v>404</v>
      </c>
      <c r="C89" s="290">
        <v>807</v>
      </c>
      <c r="D89" s="293" t="s">
        <v>407</v>
      </c>
      <c r="E89" s="293" t="s">
        <v>43</v>
      </c>
      <c r="F89" s="293" t="s">
        <v>405</v>
      </c>
      <c r="G89" s="292">
        <f>G88</f>
        <v>19.288</v>
      </c>
      <c r="H89" s="292">
        <f t="shared" ref="H89:I89" si="30">H88</f>
        <v>0</v>
      </c>
      <c r="I89" s="292">
        <f t="shared" si="30"/>
        <v>0</v>
      </c>
    </row>
    <row r="90" spans="1:9" s="272" customFormat="1" ht="25.5" customHeight="1">
      <c r="A90" s="269">
        <v>82</v>
      </c>
      <c r="B90" s="12" t="s">
        <v>48</v>
      </c>
      <c r="C90" s="287">
        <v>807</v>
      </c>
      <c r="D90" s="294" t="s">
        <v>162</v>
      </c>
      <c r="E90" s="288"/>
      <c r="F90" s="288"/>
      <c r="G90" s="289">
        <f>G91</f>
        <v>80</v>
      </c>
      <c r="H90" s="289">
        <f t="shared" ref="H90:I94" si="31">H91</f>
        <v>0</v>
      </c>
      <c r="I90" s="289">
        <f t="shared" si="31"/>
        <v>0</v>
      </c>
    </row>
    <row r="91" spans="1:9" s="271" customFormat="1">
      <c r="A91" s="268">
        <v>83</v>
      </c>
      <c r="B91" s="270" t="s">
        <v>190</v>
      </c>
      <c r="C91" s="290">
        <v>807</v>
      </c>
      <c r="D91" s="293" t="s">
        <v>170</v>
      </c>
      <c r="E91" s="293"/>
      <c r="F91" s="293"/>
      <c r="G91" s="292">
        <f>G92</f>
        <v>80</v>
      </c>
      <c r="H91" s="292">
        <f t="shared" si="31"/>
        <v>0</v>
      </c>
      <c r="I91" s="292">
        <f t="shared" si="31"/>
        <v>0</v>
      </c>
    </row>
    <row r="92" spans="1:9" s="272" customFormat="1" ht="28.5" customHeight="1">
      <c r="A92" s="269">
        <v>84</v>
      </c>
      <c r="B92" s="14" t="s">
        <v>409</v>
      </c>
      <c r="C92" s="290">
        <v>807</v>
      </c>
      <c r="D92" s="293" t="s">
        <v>410</v>
      </c>
      <c r="E92" s="293"/>
      <c r="F92" s="293"/>
      <c r="G92" s="292">
        <f>G93</f>
        <v>80</v>
      </c>
      <c r="H92" s="292">
        <f t="shared" si="31"/>
        <v>0</v>
      </c>
      <c r="I92" s="292">
        <f t="shared" si="31"/>
        <v>0</v>
      </c>
    </row>
    <row r="93" spans="1:9" s="271" customFormat="1" ht="25.5">
      <c r="A93" s="268">
        <v>85</v>
      </c>
      <c r="B93" s="278" t="s">
        <v>142</v>
      </c>
      <c r="C93" s="290">
        <v>807</v>
      </c>
      <c r="D93" s="293" t="s">
        <v>410</v>
      </c>
      <c r="E93" s="293" t="s">
        <v>50</v>
      </c>
      <c r="F93" s="293"/>
      <c r="G93" s="292">
        <f>G94</f>
        <v>80</v>
      </c>
      <c r="H93" s="292">
        <f t="shared" si="31"/>
        <v>0</v>
      </c>
      <c r="I93" s="292">
        <f t="shared" si="31"/>
        <v>0</v>
      </c>
    </row>
    <row r="94" spans="1:9" s="271" customFormat="1" ht="25.5">
      <c r="A94" s="269">
        <v>86</v>
      </c>
      <c r="B94" s="278" t="s">
        <v>141</v>
      </c>
      <c r="C94" s="290">
        <v>807</v>
      </c>
      <c r="D94" s="293" t="s">
        <v>410</v>
      </c>
      <c r="E94" s="293" t="s">
        <v>43</v>
      </c>
      <c r="F94" s="293"/>
      <c r="G94" s="292">
        <f>G95</f>
        <v>80</v>
      </c>
      <c r="H94" s="292">
        <f t="shared" si="31"/>
        <v>0</v>
      </c>
      <c r="I94" s="292">
        <f t="shared" si="31"/>
        <v>0</v>
      </c>
    </row>
    <row r="95" spans="1:9" s="271" customFormat="1" ht="18.75" customHeight="1">
      <c r="A95" s="268">
        <v>87</v>
      </c>
      <c r="B95" s="14" t="s">
        <v>39</v>
      </c>
      <c r="C95" s="290">
        <v>807</v>
      </c>
      <c r="D95" s="293" t="s">
        <v>410</v>
      </c>
      <c r="E95" s="293" t="s">
        <v>43</v>
      </c>
      <c r="F95" s="293" t="s">
        <v>124</v>
      </c>
      <c r="G95" s="292">
        <v>80</v>
      </c>
      <c r="H95" s="292">
        <v>0</v>
      </c>
      <c r="I95" s="292">
        <v>0</v>
      </c>
    </row>
    <row r="96" spans="1:9" s="271" customFormat="1" ht="18" customHeight="1">
      <c r="A96" s="269">
        <v>88</v>
      </c>
      <c r="B96" s="278" t="s">
        <v>404</v>
      </c>
      <c r="C96" s="290">
        <v>807</v>
      </c>
      <c r="D96" s="293" t="s">
        <v>410</v>
      </c>
      <c r="E96" s="293" t="s">
        <v>43</v>
      </c>
      <c r="F96" s="293" t="s">
        <v>405</v>
      </c>
      <c r="G96" s="292">
        <f>G95</f>
        <v>80</v>
      </c>
      <c r="H96" s="292">
        <f t="shared" ref="H96:I96" si="32">H95</f>
        <v>0</v>
      </c>
      <c r="I96" s="292">
        <f t="shared" si="32"/>
        <v>0</v>
      </c>
    </row>
    <row r="97" spans="1:9" s="272" customFormat="1" ht="25.5" customHeight="1">
      <c r="A97" s="268">
        <v>89</v>
      </c>
      <c r="B97" s="12" t="s">
        <v>48</v>
      </c>
      <c r="C97" s="287">
        <v>807</v>
      </c>
      <c r="D97" s="294" t="s">
        <v>162</v>
      </c>
      <c r="E97" s="288"/>
      <c r="F97" s="288"/>
      <c r="G97" s="289">
        <f>G98</f>
        <v>536.54899999999998</v>
      </c>
      <c r="H97" s="289">
        <f t="shared" ref="H97:I101" si="33">H98</f>
        <v>0</v>
      </c>
      <c r="I97" s="289">
        <f t="shared" si="33"/>
        <v>0</v>
      </c>
    </row>
    <row r="98" spans="1:9" s="271" customFormat="1">
      <c r="A98" s="269">
        <v>90</v>
      </c>
      <c r="B98" s="270" t="s">
        <v>190</v>
      </c>
      <c r="C98" s="290">
        <v>807</v>
      </c>
      <c r="D98" s="293" t="s">
        <v>170</v>
      </c>
      <c r="E98" s="293"/>
      <c r="F98" s="293"/>
      <c r="G98" s="292">
        <f>G99</f>
        <v>536.54899999999998</v>
      </c>
      <c r="H98" s="292">
        <f t="shared" si="33"/>
        <v>0</v>
      </c>
      <c r="I98" s="292">
        <f t="shared" si="33"/>
        <v>0</v>
      </c>
    </row>
    <row r="99" spans="1:9" s="272" customFormat="1" ht="28.5" customHeight="1">
      <c r="A99" s="268">
        <v>91</v>
      </c>
      <c r="B99" s="14" t="s">
        <v>409</v>
      </c>
      <c r="C99" s="290">
        <v>807</v>
      </c>
      <c r="D99" s="293" t="s">
        <v>410</v>
      </c>
      <c r="E99" s="293"/>
      <c r="F99" s="293"/>
      <c r="G99" s="292">
        <f>G100</f>
        <v>536.54899999999998</v>
      </c>
      <c r="H99" s="292">
        <f t="shared" si="33"/>
        <v>0</v>
      </c>
      <c r="I99" s="292">
        <f t="shared" si="33"/>
        <v>0</v>
      </c>
    </row>
    <row r="100" spans="1:9" s="271" customFormat="1" ht="25.5">
      <c r="A100" s="269">
        <v>92</v>
      </c>
      <c r="B100" s="278" t="s">
        <v>142</v>
      </c>
      <c r="C100" s="290">
        <v>807</v>
      </c>
      <c r="D100" s="293" t="s">
        <v>410</v>
      </c>
      <c r="E100" s="293" t="s">
        <v>50</v>
      </c>
      <c r="F100" s="293"/>
      <c r="G100" s="292">
        <f>G101</f>
        <v>536.54899999999998</v>
      </c>
      <c r="H100" s="292">
        <f t="shared" si="33"/>
        <v>0</v>
      </c>
      <c r="I100" s="292">
        <f t="shared" si="33"/>
        <v>0</v>
      </c>
    </row>
    <row r="101" spans="1:9" s="271" customFormat="1" ht="25.5">
      <c r="A101" s="268">
        <v>93</v>
      </c>
      <c r="B101" s="278" t="s">
        <v>141</v>
      </c>
      <c r="C101" s="290">
        <v>807</v>
      </c>
      <c r="D101" s="293" t="s">
        <v>410</v>
      </c>
      <c r="E101" s="293" t="s">
        <v>43</v>
      </c>
      <c r="F101" s="293"/>
      <c r="G101" s="292">
        <f>G102</f>
        <v>536.54899999999998</v>
      </c>
      <c r="H101" s="292">
        <f t="shared" si="33"/>
        <v>0</v>
      </c>
      <c r="I101" s="292">
        <f t="shared" si="33"/>
        <v>0</v>
      </c>
    </row>
    <row r="102" spans="1:9" s="271" customFormat="1" ht="18.75" customHeight="1">
      <c r="A102" s="269">
        <v>94</v>
      </c>
      <c r="B102" s="14" t="s">
        <v>39</v>
      </c>
      <c r="C102" s="290">
        <v>807</v>
      </c>
      <c r="D102" s="293" t="s">
        <v>410</v>
      </c>
      <c r="E102" s="293" t="s">
        <v>43</v>
      </c>
      <c r="F102" s="293" t="s">
        <v>124</v>
      </c>
      <c r="G102" s="292">
        <f>212.36+324.189</f>
        <v>536.54899999999998</v>
      </c>
      <c r="H102" s="292">
        <v>0</v>
      </c>
      <c r="I102" s="292">
        <v>0</v>
      </c>
    </row>
    <row r="103" spans="1:9" s="271" customFormat="1" ht="18" customHeight="1">
      <c r="A103" s="268">
        <v>95</v>
      </c>
      <c r="B103" s="278" t="s">
        <v>404</v>
      </c>
      <c r="C103" s="290">
        <v>807</v>
      </c>
      <c r="D103" s="293" t="s">
        <v>410</v>
      </c>
      <c r="E103" s="293" t="s">
        <v>43</v>
      </c>
      <c r="F103" s="293" t="s">
        <v>405</v>
      </c>
      <c r="G103" s="292">
        <f>G102</f>
        <v>536.54899999999998</v>
      </c>
      <c r="H103" s="292">
        <f t="shared" ref="H103:I103" si="34">H102</f>
        <v>0</v>
      </c>
      <c r="I103" s="292">
        <f t="shared" si="34"/>
        <v>0</v>
      </c>
    </row>
    <row r="104" spans="1:9" s="272" customFormat="1" ht="29.25" customHeight="1">
      <c r="A104" s="269">
        <v>96</v>
      </c>
      <c r="B104" s="12" t="s">
        <v>48</v>
      </c>
      <c r="C104" s="287">
        <v>807</v>
      </c>
      <c r="D104" s="294" t="s">
        <v>162</v>
      </c>
      <c r="E104" s="288"/>
      <c r="F104" s="288"/>
      <c r="G104" s="289">
        <f>G105</f>
        <v>22.7</v>
      </c>
      <c r="H104" s="289">
        <f t="shared" ref="H104:I106" si="35">H105</f>
        <v>18.3</v>
      </c>
      <c r="I104" s="289">
        <f t="shared" si="35"/>
        <v>18.3</v>
      </c>
    </row>
    <row r="105" spans="1:9" s="271" customFormat="1">
      <c r="A105" s="268">
        <v>97</v>
      </c>
      <c r="B105" s="270" t="s">
        <v>190</v>
      </c>
      <c r="C105" s="290">
        <v>807</v>
      </c>
      <c r="D105" s="293" t="s">
        <v>170</v>
      </c>
      <c r="E105" s="293"/>
      <c r="F105" s="293"/>
      <c r="G105" s="292">
        <f>G106</f>
        <v>22.7</v>
      </c>
      <c r="H105" s="292">
        <f t="shared" si="35"/>
        <v>18.3</v>
      </c>
      <c r="I105" s="292">
        <f t="shared" si="35"/>
        <v>18.3</v>
      </c>
    </row>
    <row r="106" spans="1:9" s="272" customFormat="1" ht="30" customHeight="1">
      <c r="A106" s="269">
        <v>98</v>
      </c>
      <c r="B106" s="14" t="s">
        <v>291</v>
      </c>
      <c r="C106" s="290">
        <v>807</v>
      </c>
      <c r="D106" s="293" t="s">
        <v>289</v>
      </c>
      <c r="E106" s="293"/>
      <c r="F106" s="293"/>
      <c r="G106" s="292">
        <f>G107</f>
        <v>22.7</v>
      </c>
      <c r="H106" s="292">
        <f t="shared" si="35"/>
        <v>18.3</v>
      </c>
      <c r="I106" s="292">
        <f t="shared" si="35"/>
        <v>18.3</v>
      </c>
    </row>
    <row r="107" spans="1:9" s="271" customFormat="1" ht="25.5">
      <c r="A107" s="268">
        <v>99</v>
      </c>
      <c r="B107" s="278" t="s">
        <v>142</v>
      </c>
      <c r="C107" s="290">
        <v>807</v>
      </c>
      <c r="D107" s="293" t="s">
        <v>289</v>
      </c>
      <c r="E107" s="293" t="s">
        <v>50</v>
      </c>
      <c r="F107" s="293"/>
      <c r="G107" s="292">
        <f>19.2+3.5</f>
        <v>22.7</v>
      </c>
      <c r="H107" s="292">
        <v>18.3</v>
      </c>
      <c r="I107" s="292">
        <v>18.3</v>
      </c>
    </row>
    <row r="108" spans="1:9" s="271" customFormat="1" ht="25.5">
      <c r="A108" s="269">
        <v>100</v>
      </c>
      <c r="B108" s="278" t="s">
        <v>141</v>
      </c>
      <c r="C108" s="290">
        <v>807</v>
      </c>
      <c r="D108" s="293" t="s">
        <v>289</v>
      </c>
      <c r="E108" s="293" t="s">
        <v>43</v>
      </c>
      <c r="F108" s="293"/>
      <c r="G108" s="292">
        <f>G107</f>
        <v>22.7</v>
      </c>
      <c r="H108" s="292">
        <f t="shared" ref="H108:I110" si="36">H107</f>
        <v>18.3</v>
      </c>
      <c r="I108" s="292">
        <f t="shared" si="36"/>
        <v>18.3</v>
      </c>
    </row>
    <row r="109" spans="1:9" s="271" customFormat="1">
      <c r="A109" s="268">
        <v>101</v>
      </c>
      <c r="B109" s="14" t="s">
        <v>283</v>
      </c>
      <c r="C109" s="290">
        <v>807</v>
      </c>
      <c r="D109" s="293" t="s">
        <v>289</v>
      </c>
      <c r="E109" s="293" t="s">
        <v>43</v>
      </c>
      <c r="F109" s="293" t="s">
        <v>284</v>
      </c>
      <c r="G109" s="292">
        <f>G108</f>
        <v>22.7</v>
      </c>
      <c r="H109" s="292">
        <f t="shared" si="36"/>
        <v>18.3</v>
      </c>
      <c r="I109" s="292">
        <f t="shared" si="36"/>
        <v>18.3</v>
      </c>
    </row>
    <row r="110" spans="1:9" s="271" customFormat="1">
      <c r="A110" s="269">
        <v>102</v>
      </c>
      <c r="B110" s="278" t="s">
        <v>285</v>
      </c>
      <c r="C110" s="290">
        <v>807</v>
      </c>
      <c r="D110" s="293" t="s">
        <v>289</v>
      </c>
      <c r="E110" s="293" t="s">
        <v>43</v>
      </c>
      <c r="F110" s="293" t="s">
        <v>286</v>
      </c>
      <c r="G110" s="292">
        <f>G109</f>
        <v>22.7</v>
      </c>
      <c r="H110" s="292">
        <f t="shared" si="36"/>
        <v>18.3</v>
      </c>
      <c r="I110" s="292">
        <f t="shared" si="36"/>
        <v>18.3</v>
      </c>
    </row>
    <row r="111" spans="1:9" s="272" customFormat="1" ht="29.25" customHeight="1">
      <c r="A111" s="268">
        <v>103</v>
      </c>
      <c r="B111" s="12" t="s">
        <v>48</v>
      </c>
      <c r="C111" s="287">
        <v>807</v>
      </c>
      <c r="D111" s="294" t="s">
        <v>162</v>
      </c>
      <c r="E111" s="288"/>
      <c r="F111" s="288"/>
      <c r="G111" s="289">
        <f>G112</f>
        <v>37.612319999999997</v>
      </c>
      <c r="H111" s="289">
        <f t="shared" ref="H111:I114" si="37">H112</f>
        <v>0</v>
      </c>
      <c r="I111" s="289">
        <f t="shared" si="37"/>
        <v>0</v>
      </c>
    </row>
    <row r="112" spans="1:9" s="271" customFormat="1">
      <c r="A112" s="269">
        <v>104</v>
      </c>
      <c r="B112" s="270" t="s">
        <v>190</v>
      </c>
      <c r="C112" s="290">
        <v>807</v>
      </c>
      <c r="D112" s="293" t="s">
        <v>170</v>
      </c>
      <c r="E112" s="293"/>
      <c r="F112" s="293"/>
      <c r="G112" s="292">
        <f>G113</f>
        <v>37.612319999999997</v>
      </c>
      <c r="H112" s="292">
        <f t="shared" si="37"/>
        <v>0</v>
      </c>
      <c r="I112" s="292">
        <f t="shared" si="37"/>
        <v>0</v>
      </c>
    </row>
    <row r="113" spans="1:9" s="272" customFormat="1" ht="56.25" customHeight="1">
      <c r="A113" s="268">
        <v>105</v>
      </c>
      <c r="B113" s="14" t="s">
        <v>287</v>
      </c>
      <c r="C113" s="290">
        <v>807</v>
      </c>
      <c r="D113" s="293" t="s">
        <v>288</v>
      </c>
      <c r="E113" s="293"/>
      <c r="F113" s="293"/>
      <c r="G113" s="292">
        <f>G114</f>
        <v>37.612319999999997</v>
      </c>
      <c r="H113" s="292">
        <f t="shared" si="37"/>
        <v>0</v>
      </c>
      <c r="I113" s="292">
        <f t="shared" si="37"/>
        <v>0</v>
      </c>
    </row>
    <row r="114" spans="1:9" s="271" customFormat="1" ht="25.5">
      <c r="A114" s="269">
        <v>106</v>
      </c>
      <c r="B114" s="278" t="s">
        <v>142</v>
      </c>
      <c r="C114" s="290">
        <v>807</v>
      </c>
      <c r="D114" s="293" t="s">
        <v>288</v>
      </c>
      <c r="E114" s="293" t="s">
        <v>60</v>
      </c>
      <c r="F114" s="293"/>
      <c r="G114" s="292">
        <f>G115</f>
        <v>37.612319999999997</v>
      </c>
      <c r="H114" s="292">
        <f t="shared" si="37"/>
        <v>0</v>
      </c>
      <c r="I114" s="292">
        <f t="shared" si="37"/>
        <v>0</v>
      </c>
    </row>
    <row r="115" spans="1:9" s="271" customFormat="1" ht="25.5">
      <c r="A115" s="268">
        <v>107</v>
      </c>
      <c r="B115" s="278" t="s">
        <v>141</v>
      </c>
      <c r="C115" s="290">
        <v>807</v>
      </c>
      <c r="D115" s="293" t="s">
        <v>288</v>
      </c>
      <c r="E115" s="293" t="s">
        <v>44</v>
      </c>
      <c r="F115" s="293"/>
      <c r="G115" s="292">
        <f>G116</f>
        <v>37.612319999999997</v>
      </c>
      <c r="H115" s="292">
        <f>H116</f>
        <v>0</v>
      </c>
      <c r="I115" s="292">
        <f>I116</f>
        <v>0</v>
      </c>
    </row>
    <row r="116" spans="1:9" s="271" customFormat="1">
      <c r="A116" s="269">
        <v>108</v>
      </c>
      <c r="B116" s="14" t="s">
        <v>39</v>
      </c>
      <c r="C116" s="290">
        <v>807</v>
      </c>
      <c r="D116" s="293" t="s">
        <v>288</v>
      </c>
      <c r="E116" s="293" t="s">
        <v>44</v>
      </c>
      <c r="F116" s="293" t="s">
        <v>124</v>
      </c>
      <c r="G116" s="292">
        <v>37.612319999999997</v>
      </c>
      <c r="H116" s="292">
        <v>0</v>
      </c>
      <c r="I116" s="292">
        <v>0</v>
      </c>
    </row>
    <row r="117" spans="1:9" s="271" customFormat="1">
      <c r="A117" s="268">
        <v>109</v>
      </c>
      <c r="B117" s="278" t="s">
        <v>281</v>
      </c>
      <c r="C117" s="290">
        <v>807</v>
      </c>
      <c r="D117" s="293" t="s">
        <v>288</v>
      </c>
      <c r="E117" s="293" t="s">
        <v>44</v>
      </c>
      <c r="F117" s="293" t="s">
        <v>282</v>
      </c>
      <c r="G117" s="292">
        <f>G116</f>
        <v>37.612319999999997</v>
      </c>
      <c r="H117" s="292">
        <f t="shared" ref="H117:I117" si="38">H116</f>
        <v>0</v>
      </c>
      <c r="I117" s="292">
        <f t="shared" si="38"/>
        <v>0</v>
      </c>
    </row>
    <row r="118" spans="1:9" s="272" customFormat="1">
      <c r="A118" s="269">
        <v>110</v>
      </c>
      <c r="B118" s="12" t="s">
        <v>0</v>
      </c>
      <c r="C118" s="287">
        <v>807</v>
      </c>
      <c r="D118" s="288" t="s">
        <v>171</v>
      </c>
      <c r="E118" s="303"/>
      <c r="F118" s="288"/>
      <c r="G118" s="289">
        <f>G119</f>
        <v>19.027000000000001</v>
      </c>
      <c r="H118" s="289">
        <f t="shared" ref="H118:I122" si="39">H119</f>
        <v>19.59</v>
      </c>
      <c r="I118" s="289">
        <f t="shared" si="39"/>
        <v>19.948</v>
      </c>
    </row>
    <row r="119" spans="1:9" s="271" customFormat="1" ht="25.5">
      <c r="A119" s="268">
        <v>111</v>
      </c>
      <c r="B119" s="14" t="s">
        <v>9</v>
      </c>
      <c r="C119" s="290">
        <v>807</v>
      </c>
      <c r="D119" s="293" t="s">
        <v>172</v>
      </c>
      <c r="E119" s="96"/>
      <c r="F119" s="291"/>
      <c r="G119" s="292">
        <f>G120</f>
        <v>19.027000000000001</v>
      </c>
      <c r="H119" s="292">
        <f t="shared" si="39"/>
        <v>19.59</v>
      </c>
      <c r="I119" s="292">
        <f t="shared" si="39"/>
        <v>19.948</v>
      </c>
    </row>
    <row r="120" spans="1:9" s="271" customFormat="1">
      <c r="A120" s="269">
        <v>112</v>
      </c>
      <c r="B120" s="270" t="s">
        <v>56</v>
      </c>
      <c r="C120" s="290">
        <v>807</v>
      </c>
      <c r="D120" s="293" t="s">
        <v>172</v>
      </c>
      <c r="E120" s="304">
        <v>800</v>
      </c>
      <c r="F120" s="293"/>
      <c r="G120" s="292">
        <f>G121</f>
        <v>19.027000000000001</v>
      </c>
      <c r="H120" s="292">
        <f t="shared" si="39"/>
        <v>19.59</v>
      </c>
      <c r="I120" s="292">
        <f t="shared" si="39"/>
        <v>19.948</v>
      </c>
    </row>
    <row r="121" spans="1:9" s="271" customFormat="1">
      <c r="A121" s="268">
        <v>113</v>
      </c>
      <c r="B121" s="14" t="s">
        <v>74</v>
      </c>
      <c r="C121" s="290">
        <v>807</v>
      </c>
      <c r="D121" s="293" t="s">
        <v>172</v>
      </c>
      <c r="E121" s="96">
        <v>870</v>
      </c>
      <c r="F121" s="291"/>
      <c r="G121" s="292">
        <f>G122</f>
        <v>19.027000000000001</v>
      </c>
      <c r="H121" s="292">
        <f t="shared" si="39"/>
        <v>19.59</v>
      </c>
      <c r="I121" s="292">
        <f t="shared" si="39"/>
        <v>19.948</v>
      </c>
    </row>
    <row r="122" spans="1:9" s="271" customFormat="1">
      <c r="A122" s="269">
        <v>114</v>
      </c>
      <c r="B122" s="278" t="s">
        <v>36</v>
      </c>
      <c r="C122" s="290">
        <v>807</v>
      </c>
      <c r="D122" s="293" t="s">
        <v>172</v>
      </c>
      <c r="E122" s="96">
        <v>870</v>
      </c>
      <c r="F122" s="291" t="s">
        <v>126</v>
      </c>
      <c r="G122" s="292">
        <f>G123</f>
        <v>19.027000000000001</v>
      </c>
      <c r="H122" s="292">
        <f t="shared" si="39"/>
        <v>19.59</v>
      </c>
      <c r="I122" s="292">
        <f t="shared" si="39"/>
        <v>19.948</v>
      </c>
    </row>
    <row r="123" spans="1:9" s="272" customFormat="1">
      <c r="A123" s="268">
        <v>115</v>
      </c>
      <c r="B123" s="270" t="s">
        <v>22</v>
      </c>
      <c r="C123" s="290">
        <v>807</v>
      </c>
      <c r="D123" s="293" t="s">
        <v>172</v>
      </c>
      <c r="E123" s="96">
        <v>870</v>
      </c>
      <c r="F123" s="291" t="s">
        <v>130</v>
      </c>
      <c r="G123" s="292">
        <v>19.027000000000001</v>
      </c>
      <c r="H123" s="292">
        <v>19.59</v>
      </c>
      <c r="I123" s="292">
        <v>19.948</v>
      </c>
    </row>
    <row r="124" spans="1:9" s="272" customFormat="1" ht="27" customHeight="1">
      <c r="A124" s="269">
        <v>116</v>
      </c>
      <c r="B124" s="279" t="s">
        <v>194</v>
      </c>
      <c r="C124" s="287">
        <v>807</v>
      </c>
      <c r="D124" s="305" t="s">
        <v>173</v>
      </c>
      <c r="E124" s="288"/>
      <c r="F124" s="305"/>
      <c r="G124" s="289">
        <f>G134+G125</f>
        <v>134.19999999999999</v>
      </c>
      <c r="H124" s="289">
        <f>H134+H125</f>
        <v>134.6</v>
      </c>
      <c r="I124" s="289">
        <f>I134+I125</f>
        <v>137.69999999999999</v>
      </c>
    </row>
    <row r="125" spans="1:9" s="271" customFormat="1" ht="38.25">
      <c r="A125" s="268">
        <v>117</v>
      </c>
      <c r="B125" s="270" t="s">
        <v>214</v>
      </c>
      <c r="C125" s="290">
        <v>807</v>
      </c>
      <c r="D125" s="291" t="s">
        <v>175</v>
      </c>
      <c r="E125" s="288"/>
      <c r="F125" s="291"/>
      <c r="G125" s="292">
        <f>G130+G126</f>
        <v>132.69999999999999</v>
      </c>
      <c r="H125" s="292">
        <f t="shared" ref="H125:I125" si="40">H130+H126</f>
        <v>133.1</v>
      </c>
      <c r="I125" s="292">
        <f t="shared" si="40"/>
        <v>136.19999999999999</v>
      </c>
    </row>
    <row r="126" spans="1:9" s="271" customFormat="1" ht="51">
      <c r="A126" s="269">
        <v>118</v>
      </c>
      <c r="B126" s="270" t="s">
        <v>210</v>
      </c>
      <c r="C126" s="290">
        <v>807</v>
      </c>
      <c r="D126" s="291" t="s">
        <v>175</v>
      </c>
      <c r="E126" s="291" t="s">
        <v>49</v>
      </c>
      <c r="F126" s="291"/>
      <c r="G126" s="292">
        <f>G127</f>
        <v>84.677970000000002</v>
      </c>
      <c r="H126" s="292">
        <f t="shared" ref="H126:I128" si="41">H127</f>
        <v>85.677970000000002</v>
      </c>
      <c r="I126" s="292">
        <f t="shared" si="41"/>
        <v>85.677970000000002</v>
      </c>
    </row>
    <row r="127" spans="1:9" s="271" customFormat="1" ht="25.5">
      <c r="A127" s="268">
        <v>119</v>
      </c>
      <c r="B127" s="270" t="s">
        <v>54</v>
      </c>
      <c r="C127" s="290">
        <v>807</v>
      </c>
      <c r="D127" s="291" t="s">
        <v>175</v>
      </c>
      <c r="E127" s="291" t="s">
        <v>46</v>
      </c>
      <c r="F127" s="291"/>
      <c r="G127" s="292">
        <f>G128</f>
        <v>84.677970000000002</v>
      </c>
      <c r="H127" s="292">
        <f t="shared" si="41"/>
        <v>85.677970000000002</v>
      </c>
      <c r="I127" s="292">
        <f t="shared" si="41"/>
        <v>85.677970000000002</v>
      </c>
    </row>
    <row r="128" spans="1:9" s="271" customFormat="1">
      <c r="A128" s="269">
        <v>120</v>
      </c>
      <c r="B128" s="270" t="s">
        <v>64</v>
      </c>
      <c r="C128" s="290">
        <v>807</v>
      </c>
      <c r="D128" s="291" t="s">
        <v>175</v>
      </c>
      <c r="E128" s="291" t="s">
        <v>46</v>
      </c>
      <c r="F128" s="291" t="s">
        <v>132</v>
      </c>
      <c r="G128" s="292">
        <f>G129</f>
        <v>84.677970000000002</v>
      </c>
      <c r="H128" s="292">
        <f t="shared" si="41"/>
        <v>85.677970000000002</v>
      </c>
      <c r="I128" s="292">
        <f t="shared" si="41"/>
        <v>85.677970000000002</v>
      </c>
    </row>
    <row r="129" spans="1:9" s="271" customFormat="1">
      <c r="A129" s="268">
        <v>121</v>
      </c>
      <c r="B129" s="270" t="s">
        <v>65</v>
      </c>
      <c r="C129" s="290">
        <v>807</v>
      </c>
      <c r="D129" s="291" t="s">
        <v>175</v>
      </c>
      <c r="E129" s="291" t="s">
        <v>46</v>
      </c>
      <c r="F129" s="291" t="s">
        <v>133</v>
      </c>
      <c r="G129" s="292">
        <v>84.677970000000002</v>
      </c>
      <c r="H129" s="292">
        <v>85.677970000000002</v>
      </c>
      <c r="I129" s="292">
        <v>85.677970000000002</v>
      </c>
    </row>
    <row r="130" spans="1:9" s="271" customFormat="1" ht="34.5" customHeight="1">
      <c r="A130" s="269">
        <v>122</v>
      </c>
      <c r="B130" s="270" t="s">
        <v>140</v>
      </c>
      <c r="C130" s="290">
        <v>807</v>
      </c>
      <c r="D130" s="291" t="s">
        <v>175</v>
      </c>
      <c r="E130" s="291" t="s">
        <v>50</v>
      </c>
      <c r="F130" s="291"/>
      <c r="G130" s="292">
        <f>G131</f>
        <v>48.022030000000001</v>
      </c>
      <c r="H130" s="292">
        <f t="shared" ref="H130:I132" si="42">H131</f>
        <v>47.422029999999999</v>
      </c>
      <c r="I130" s="292">
        <f t="shared" si="42"/>
        <v>50.522030000000001</v>
      </c>
    </row>
    <row r="131" spans="1:9" s="271" customFormat="1" ht="25.5">
      <c r="A131" s="268">
        <v>123</v>
      </c>
      <c r="B131" s="270" t="s">
        <v>2</v>
      </c>
      <c r="C131" s="290">
        <v>807</v>
      </c>
      <c r="D131" s="291" t="s">
        <v>175</v>
      </c>
      <c r="E131" s="291" t="s">
        <v>43</v>
      </c>
      <c r="F131" s="291"/>
      <c r="G131" s="292">
        <f>G132</f>
        <v>48.022030000000001</v>
      </c>
      <c r="H131" s="292">
        <f t="shared" si="42"/>
        <v>47.422029999999999</v>
      </c>
      <c r="I131" s="292">
        <f t="shared" si="42"/>
        <v>50.522030000000001</v>
      </c>
    </row>
    <row r="132" spans="1:9" s="271" customFormat="1">
      <c r="A132" s="269">
        <v>124</v>
      </c>
      <c r="B132" s="270" t="s">
        <v>64</v>
      </c>
      <c r="C132" s="290">
        <v>807</v>
      </c>
      <c r="D132" s="291" t="s">
        <v>175</v>
      </c>
      <c r="E132" s="291" t="s">
        <v>43</v>
      </c>
      <c r="F132" s="291" t="s">
        <v>132</v>
      </c>
      <c r="G132" s="292">
        <f>G133</f>
        <v>48.022030000000001</v>
      </c>
      <c r="H132" s="292">
        <f t="shared" si="42"/>
        <v>47.422029999999999</v>
      </c>
      <c r="I132" s="292">
        <f t="shared" si="42"/>
        <v>50.522030000000001</v>
      </c>
    </row>
    <row r="133" spans="1:9" s="271" customFormat="1">
      <c r="A133" s="268">
        <v>125</v>
      </c>
      <c r="B133" s="270" t="s">
        <v>65</v>
      </c>
      <c r="C133" s="290">
        <v>807</v>
      </c>
      <c r="D133" s="291" t="s">
        <v>175</v>
      </c>
      <c r="E133" s="291" t="s">
        <v>43</v>
      </c>
      <c r="F133" s="291" t="s">
        <v>133</v>
      </c>
      <c r="G133" s="292">
        <v>48.022030000000001</v>
      </c>
      <c r="H133" s="292">
        <v>47.422029999999999</v>
      </c>
      <c r="I133" s="292">
        <v>50.522030000000001</v>
      </c>
    </row>
    <row r="134" spans="1:9" s="271" customFormat="1" ht="45" customHeight="1">
      <c r="A134" s="269">
        <v>126</v>
      </c>
      <c r="B134" s="280" t="s">
        <v>213</v>
      </c>
      <c r="C134" s="290">
        <v>807</v>
      </c>
      <c r="D134" s="306" t="s">
        <v>174</v>
      </c>
      <c r="E134" s="306"/>
      <c r="F134" s="306"/>
      <c r="G134" s="292">
        <f>G135</f>
        <v>1.5</v>
      </c>
      <c r="H134" s="292">
        <f t="shared" ref="H134:I136" si="43">H135</f>
        <v>1.5</v>
      </c>
      <c r="I134" s="292">
        <f t="shared" si="43"/>
        <v>1.5</v>
      </c>
    </row>
    <row r="135" spans="1:9" s="271" customFormat="1" ht="25.5">
      <c r="A135" s="268">
        <v>127</v>
      </c>
      <c r="B135" s="270" t="s">
        <v>142</v>
      </c>
      <c r="C135" s="290">
        <v>807</v>
      </c>
      <c r="D135" s="306" t="s">
        <v>174</v>
      </c>
      <c r="E135" s="307" t="s">
        <v>50</v>
      </c>
      <c r="F135" s="306"/>
      <c r="G135" s="292">
        <f>G136</f>
        <v>1.5</v>
      </c>
      <c r="H135" s="292">
        <f t="shared" si="43"/>
        <v>1.5</v>
      </c>
      <c r="I135" s="292">
        <f t="shared" si="43"/>
        <v>1.5</v>
      </c>
    </row>
    <row r="136" spans="1:9" s="271" customFormat="1" ht="25.5">
      <c r="A136" s="269">
        <v>128</v>
      </c>
      <c r="B136" s="270" t="s">
        <v>2</v>
      </c>
      <c r="C136" s="290">
        <v>807</v>
      </c>
      <c r="D136" s="306" t="s">
        <v>174</v>
      </c>
      <c r="E136" s="308" t="s">
        <v>43</v>
      </c>
      <c r="F136" s="308"/>
      <c r="G136" s="292">
        <f>G137</f>
        <v>1.5</v>
      </c>
      <c r="H136" s="292">
        <f t="shared" si="43"/>
        <v>1.5</v>
      </c>
      <c r="I136" s="292">
        <f t="shared" si="43"/>
        <v>1.5</v>
      </c>
    </row>
    <row r="137" spans="1:9" s="271" customFormat="1">
      <c r="A137" s="268">
        <v>129</v>
      </c>
      <c r="B137" s="278" t="s">
        <v>36</v>
      </c>
      <c r="C137" s="290">
        <v>807</v>
      </c>
      <c r="D137" s="306" t="s">
        <v>174</v>
      </c>
      <c r="E137" s="308" t="s">
        <v>43</v>
      </c>
      <c r="F137" s="308" t="s">
        <v>126</v>
      </c>
      <c r="G137" s="292">
        <f>G138</f>
        <v>1.5</v>
      </c>
      <c r="H137" s="292">
        <f>H138</f>
        <v>1.5</v>
      </c>
      <c r="I137" s="292">
        <f>I138</f>
        <v>1.5</v>
      </c>
    </row>
    <row r="138" spans="1:9" s="271" customFormat="1">
      <c r="A138" s="269">
        <v>130</v>
      </c>
      <c r="B138" s="270" t="s">
        <v>59</v>
      </c>
      <c r="C138" s="290">
        <v>807</v>
      </c>
      <c r="D138" s="306" t="s">
        <v>174</v>
      </c>
      <c r="E138" s="308" t="s">
        <v>43</v>
      </c>
      <c r="F138" s="291" t="s">
        <v>131</v>
      </c>
      <c r="G138" s="292">
        <v>1.5</v>
      </c>
      <c r="H138" s="292">
        <v>1.5</v>
      </c>
      <c r="I138" s="292">
        <v>1.5</v>
      </c>
    </row>
    <row r="139" spans="1:9" s="271" customFormat="1" ht="34.5" customHeight="1">
      <c r="A139" s="268">
        <v>131</v>
      </c>
      <c r="B139" s="14" t="s">
        <v>20</v>
      </c>
      <c r="C139" s="290">
        <v>807</v>
      </c>
      <c r="D139" s="293" t="s">
        <v>169</v>
      </c>
      <c r="E139" s="291"/>
      <c r="F139" s="291"/>
      <c r="G139" s="292">
        <f>G140</f>
        <v>257.77999999999997</v>
      </c>
      <c r="H139" s="292">
        <f t="shared" ref="H139:I142" si="44">H140</f>
        <v>257.77999999999997</v>
      </c>
      <c r="I139" s="292">
        <f t="shared" si="44"/>
        <v>257.77999999999997</v>
      </c>
    </row>
    <row r="140" spans="1:9" s="272" customFormat="1">
      <c r="A140" s="269">
        <v>132</v>
      </c>
      <c r="B140" s="275" t="s">
        <v>195</v>
      </c>
      <c r="C140" s="287">
        <v>807</v>
      </c>
      <c r="D140" s="294" t="s">
        <v>169</v>
      </c>
      <c r="E140" s="294"/>
      <c r="F140" s="294"/>
      <c r="G140" s="289">
        <f>G141</f>
        <v>257.77999999999997</v>
      </c>
      <c r="H140" s="289">
        <f t="shared" si="44"/>
        <v>257.77999999999997</v>
      </c>
      <c r="I140" s="289">
        <f t="shared" si="44"/>
        <v>257.77999999999997</v>
      </c>
    </row>
    <row r="141" spans="1:9" s="272" customFormat="1" ht="45.75" customHeight="1">
      <c r="A141" s="268">
        <v>133</v>
      </c>
      <c r="B141" s="14" t="s">
        <v>381</v>
      </c>
      <c r="C141" s="290">
        <v>807</v>
      </c>
      <c r="D141" s="293" t="s">
        <v>366</v>
      </c>
      <c r="E141" s="293"/>
      <c r="F141" s="293"/>
      <c r="G141" s="292">
        <f>G142</f>
        <v>257.77999999999997</v>
      </c>
      <c r="H141" s="292">
        <f t="shared" si="44"/>
        <v>257.77999999999997</v>
      </c>
      <c r="I141" s="292">
        <f t="shared" si="44"/>
        <v>257.77999999999997</v>
      </c>
    </row>
    <row r="142" spans="1:9" s="271" customFormat="1">
      <c r="A142" s="269">
        <v>134</v>
      </c>
      <c r="B142" s="14" t="s">
        <v>37</v>
      </c>
      <c r="C142" s="290">
        <v>807</v>
      </c>
      <c r="D142" s="293" t="s">
        <v>366</v>
      </c>
      <c r="E142" s="293" t="s">
        <v>60</v>
      </c>
      <c r="F142" s="293"/>
      <c r="G142" s="292">
        <f>G143</f>
        <v>257.77999999999997</v>
      </c>
      <c r="H142" s="292">
        <f t="shared" si="44"/>
        <v>257.77999999999997</v>
      </c>
      <c r="I142" s="292">
        <f t="shared" si="44"/>
        <v>257.77999999999997</v>
      </c>
    </row>
    <row r="143" spans="1:9" s="271" customFormat="1">
      <c r="A143" s="268">
        <v>135</v>
      </c>
      <c r="B143" s="14" t="s">
        <v>42</v>
      </c>
      <c r="C143" s="290">
        <v>807</v>
      </c>
      <c r="D143" s="293" t="s">
        <v>366</v>
      </c>
      <c r="E143" s="293" t="s">
        <v>44</v>
      </c>
      <c r="F143" s="293"/>
      <c r="G143" s="154">
        <v>257.77999999999997</v>
      </c>
      <c r="H143" s="154">
        <v>257.77999999999997</v>
      </c>
      <c r="I143" s="154">
        <v>257.77999999999997</v>
      </c>
    </row>
    <row r="144" spans="1:9" s="271" customFormat="1">
      <c r="A144" s="269">
        <v>136</v>
      </c>
      <c r="B144" s="278" t="s">
        <v>36</v>
      </c>
      <c r="C144" s="290">
        <v>807</v>
      </c>
      <c r="D144" s="293" t="s">
        <v>366</v>
      </c>
      <c r="E144" s="293" t="s">
        <v>44</v>
      </c>
      <c r="F144" s="293" t="s">
        <v>126</v>
      </c>
      <c r="G144" s="292">
        <f t="shared" ref="G144:I145" si="45">G143</f>
        <v>257.77999999999997</v>
      </c>
      <c r="H144" s="292">
        <f t="shared" si="45"/>
        <v>257.77999999999997</v>
      </c>
      <c r="I144" s="292">
        <f t="shared" si="45"/>
        <v>257.77999999999997</v>
      </c>
    </row>
    <row r="145" spans="1:9" s="271" customFormat="1" ht="38.25">
      <c r="A145" s="268">
        <v>137</v>
      </c>
      <c r="B145" s="278" t="s">
        <v>20</v>
      </c>
      <c r="C145" s="290">
        <v>807</v>
      </c>
      <c r="D145" s="293" t="s">
        <v>366</v>
      </c>
      <c r="E145" s="293" t="s">
        <v>44</v>
      </c>
      <c r="F145" s="293" t="s">
        <v>129</v>
      </c>
      <c r="G145" s="292">
        <f>G144</f>
        <v>257.77999999999997</v>
      </c>
      <c r="H145" s="292">
        <f t="shared" si="45"/>
        <v>257.77999999999997</v>
      </c>
      <c r="I145" s="292">
        <f t="shared" si="45"/>
        <v>257.77999999999997</v>
      </c>
    </row>
    <row r="146" spans="1:9" s="271" customFormat="1" ht="34.5" customHeight="1">
      <c r="A146" s="269">
        <v>138</v>
      </c>
      <c r="B146" s="14" t="s">
        <v>20</v>
      </c>
      <c r="C146" s="290">
        <v>807</v>
      </c>
      <c r="D146" s="293" t="s">
        <v>169</v>
      </c>
      <c r="E146" s="291"/>
      <c r="F146" s="291"/>
      <c r="G146" s="292">
        <f>G147</f>
        <v>10</v>
      </c>
      <c r="H146" s="292">
        <f t="shared" ref="H146:I149" si="46">H147</f>
        <v>10</v>
      </c>
      <c r="I146" s="292">
        <f t="shared" si="46"/>
        <v>10</v>
      </c>
    </row>
    <row r="147" spans="1:9" s="272" customFormat="1">
      <c r="A147" s="268">
        <v>139</v>
      </c>
      <c r="B147" s="275" t="s">
        <v>195</v>
      </c>
      <c r="C147" s="287">
        <v>807</v>
      </c>
      <c r="D147" s="294" t="s">
        <v>169</v>
      </c>
      <c r="E147" s="294"/>
      <c r="F147" s="294"/>
      <c r="G147" s="289">
        <f>G148</f>
        <v>10</v>
      </c>
      <c r="H147" s="289">
        <f t="shared" si="46"/>
        <v>10</v>
      </c>
      <c r="I147" s="289">
        <f t="shared" si="46"/>
        <v>10</v>
      </c>
    </row>
    <row r="148" spans="1:9" s="272" customFormat="1" ht="57" customHeight="1">
      <c r="A148" s="269">
        <v>140</v>
      </c>
      <c r="B148" s="14" t="s">
        <v>191</v>
      </c>
      <c r="C148" s="290">
        <v>807</v>
      </c>
      <c r="D148" s="293" t="s">
        <v>188</v>
      </c>
      <c r="E148" s="293"/>
      <c r="F148" s="293"/>
      <c r="G148" s="292">
        <f>G149</f>
        <v>10</v>
      </c>
      <c r="H148" s="292">
        <f t="shared" si="46"/>
        <v>10</v>
      </c>
      <c r="I148" s="292">
        <f t="shared" si="46"/>
        <v>10</v>
      </c>
    </row>
    <row r="149" spans="1:9" s="271" customFormat="1">
      <c r="A149" s="268">
        <v>141</v>
      </c>
      <c r="B149" s="14" t="s">
        <v>37</v>
      </c>
      <c r="C149" s="290">
        <v>807</v>
      </c>
      <c r="D149" s="293" t="s">
        <v>188</v>
      </c>
      <c r="E149" s="293" t="s">
        <v>60</v>
      </c>
      <c r="F149" s="293"/>
      <c r="G149" s="292">
        <f>G150</f>
        <v>10</v>
      </c>
      <c r="H149" s="292">
        <f t="shared" si="46"/>
        <v>10</v>
      </c>
      <c r="I149" s="292">
        <f t="shared" si="46"/>
        <v>10</v>
      </c>
    </row>
    <row r="150" spans="1:9" s="271" customFormat="1">
      <c r="A150" s="269">
        <v>142</v>
      </c>
      <c r="B150" s="14" t="s">
        <v>42</v>
      </c>
      <c r="C150" s="290">
        <v>807</v>
      </c>
      <c r="D150" s="293" t="s">
        <v>188</v>
      </c>
      <c r="E150" s="293" t="s">
        <v>44</v>
      </c>
      <c r="F150" s="293"/>
      <c r="G150" s="154">
        <v>10</v>
      </c>
      <c r="H150" s="154">
        <v>10</v>
      </c>
      <c r="I150" s="154">
        <v>10</v>
      </c>
    </row>
    <row r="151" spans="1:9" s="271" customFormat="1">
      <c r="A151" s="268">
        <v>143</v>
      </c>
      <c r="B151" s="278" t="s">
        <v>36</v>
      </c>
      <c r="C151" s="290">
        <v>807</v>
      </c>
      <c r="D151" s="293" t="s">
        <v>188</v>
      </c>
      <c r="E151" s="293" t="s">
        <v>44</v>
      </c>
      <c r="F151" s="293" t="s">
        <v>126</v>
      </c>
      <c r="G151" s="292">
        <f t="shared" ref="G151:I152" si="47">G150</f>
        <v>10</v>
      </c>
      <c r="H151" s="292">
        <f t="shared" si="47"/>
        <v>10</v>
      </c>
      <c r="I151" s="292">
        <f t="shared" si="47"/>
        <v>10</v>
      </c>
    </row>
    <row r="152" spans="1:9" s="271" customFormat="1" ht="38.25">
      <c r="A152" s="269">
        <v>144</v>
      </c>
      <c r="B152" s="278" t="s">
        <v>20</v>
      </c>
      <c r="C152" s="290">
        <v>807</v>
      </c>
      <c r="D152" s="293" t="s">
        <v>188</v>
      </c>
      <c r="E152" s="293" t="s">
        <v>44</v>
      </c>
      <c r="F152" s="293" t="s">
        <v>129</v>
      </c>
      <c r="G152" s="292">
        <f>G151</f>
        <v>10</v>
      </c>
      <c r="H152" s="292">
        <f t="shared" si="47"/>
        <v>10</v>
      </c>
      <c r="I152" s="292">
        <f t="shared" si="47"/>
        <v>10</v>
      </c>
    </row>
    <row r="153" spans="1:9" s="271" customFormat="1" ht="34.5" customHeight="1">
      <c r="A153" s="268">
        <v>145</v>
      </c>
      <c r="B153" s="14" t="s">
        <v>20</v>
      </c>
      <c r="C153" s="290">
        <v>807</v>
      </c>
      <c r="D153" s="293" t="s">
        <v>169</v>
      </c>
      <c r="E153" s="291"/>
      <c r="F153" s="291"/>
      <c r="G153" s="292">
        <f>G154</f>
        <v>18.466439999999999</v>
      </c>
      <c r="H153" s="292">
        <f t="shared" ref="H153:I156" si="48">H154</f>
        <v>18.466439999999999</v>
      </c>
      <c r="I153" s="292">
        <f t="shared" si="48"/>
        <v>0</v>
      </c>
    </row>
    <row r="154" spans="1:9" s="272" customFormat="1">
      <c r="A154" s="269">
        <v>146</v>
      </c>
      <c r="B154" s="275" t="s">
        <v>195</v>
      </c>
      <c r="C154" s="287">
        <v>807</v>
      </c>
      <c r="D154" s="294" t="s">
        <v>169</v>
      </c>
      <c r="E154" s="294"/>
      <c r="F154" s="294"/>
      <c r="G154" s="289">
        <f>G155</f>
        <v>18.466439999999999</v>
      </c>
      <c r="H154" s="289">
        <f t="shared" si="48"/>
        <v>18.466439999999999</v>
      </c>
      <c r="I154" s="289">
        <f t="shared" si="48"/>
        <v>0</v>
      </c>
    </row>
    <row r="155" spans="1:9" s="272" customFormat="1" ht="57" customHeight="1">
      <c r="A155" s="268">
        <v>147</v>
      </c>
      <c r="B155" s="14" t="s">
        <v>310</v>
      </c>
      <c r="C155" s="290">
        <v>807</v>
      </c>
      <c r="D155" s="293" t="s">
        <v>367</v>
      </c>
      <c r="E155" s="293"/>
      <c r="F155" s="293"/>
      <c r="G155" s="292">
        <f>G156</f>
        <v>18.466439999999999</v>
      </c>
      <c r="H155" s="292">
        <f t="shared" si="48"/>
        <v>18.466439999999999</v>
      </c>
      <c r="I155" s="292">
        <f t="shared" si="48"/>
        <v>0</v>
      </c>
    </row>
    <row r="156" spans="1:9" s="271" customFormat="1">
      <c r="A156" s="269">
        <v>148</v>
      </c>
      <c r="B156" s="14" t="s">
        <v>37</v>
      </c>
      <c r="C156" s="290">
        <v>807</v>
      </c>
      <c r="D156" s="293" t="s">
        <v>367</v>
      </c>
      <c r="E156" s="293" t="s">
        <v>60</v>
      </c>
      <c r="F156" s="293"/>
      <c r="G156" s="292">
        <f>G157</f>
        <v>18.466439999999999</v>
      </c>
      <c r="H156" s="292">
        <f t="shared" si="48"/>
        <v>18.466439999999999</v>
      </c>
      <c r="I156" s="292">
        <f t="shared" si="48"/>
        <v>0</v>
      </c>
    </row>
    <row r="157" spans="1:9" s="271" customFormat="1">
      <c r="A157" s="268">
        <v>149</v>
      </c>
      <c r="B157" s="14" t="s">
        <v>42</v>
      </c>
      <c r="C157" s="290">
        <v>807</v>
      </c>
      <c r="D157" s="293" t="s">
        <v>367</v>
      </c>
      <c r="E157" s="293" t="s">
        <v>44</v>
      </c>
      <c r="F157" s="293"/>
      <c r="G157" s="154">
        <v>18.466439999999999</v>
      </c>
      <c r="H157" s="154">
        <v>18.466439999999999</v>
      </c>
      <c r="I157" s="154">
        <v>0</v>
      </c>
    </row>
    <row r="158" spans="1:9" s="271" customFormat="1">
      <c r="A158" s="269">
        <v>150</v>
      </c>
      <c r="B158" s="278" t="s">
        <v>36</v>
      </c>
      <c r="C158" s="290">
        <v>807</v>
      </c>
      <c r="D158" s="293" t="s">
        <v>367</v>
      </c>
      <c r="E158" s="293" t="s">
        <v>44</v>
      </c>
      <c r="F158" s="293" t="s">
        <v>126</v>
      </c>
      <c r="G158" s="292">
        <f t="shared" ref="G158:I159" si="49">G157</f>
        <v>18.466439999999999</v>
      </c>
      <c r="H158" s="292">
        <f t="shared" si="49"/>
        <v>18.466439999999999</v>
      </c>
      <c r="I158" s="292">
        <f t="shared" si="49"/>
        <v>0</v>
      </c>
    </row>
    <row r="159" spans="1:9" s="271" customFormat="1" ht="38.25">
      <c r="A159" s="268">
        <v>151</v>
      </c>
      <c r="B159" s="278" t="s">
        <v>20</v>
      </c>
      <c r="C159" s="290">
        <v>807</v>
      </c>
      <c r="D159" s="293" t="s">
        <v>367</v>
      </c>
      <c r="E159" s="293" t="s">
        <v>44</v>
      </c>
      <c r="F159" s="293" t="s">
        <v>131</v>
      </c>
      <c r="G159" s="292">
        <f>G158</f>
        <v>18.466439999999999</v>
      </c>
      <c r="H159" s="292">
        <f t="shared" si="49"/>
        <v>18.466439999999999</v>
      </c>
      <c r="I159" s="292">
        <f t="shared" si="49"/>
        <v>0</v>
      </c>
    </row>
    <row r="160" spans="1:9" s="272" customFormat="1" ht="24.75" customHeight="1">
      <c r="A160" s="269">
        <v>152</v>
      </c>
      <c r="B160" s="12" t="s">
        <v>48</v>
      </c>
      <c r="C160" s="287">
        <v>807</v>
      </c>
      <c r="D160" s="294" t="s">
        <v>162</v>
      </c>
      <c r="E160" s="288"/>
      <c r="F160" s="288"/>
      <c r="G160" s="289">
        <f>G161</f>
        <v>39</v>
      </c>
      <c r="H160" s="289">
        <f t="shared" ref="H160:I162" si="50">H161</f>
        <v>0</v>
      </c>
      <c r="I160" s="289">
        <f t="shared" si="50"/>
        <v>0</v>
      </c>
    </row>
    <row r="161" spans="1:9" s="271" customFormat="1">
      <c r="A161" s="268">
        <v>153</v>
      </c>
      <c r="B161" s="270" t="s">
        <v>190</v>
      </c>
      <c r="C161" s="290">
        <v>807</v>
      </c>
      <c r="D161" s="293" t="s">
        <v>395</v>
      </c>
      <c r="E161" s="293"/>
      <c r="F161" s="293"/>
      <c r="G161" s="292">
        <f>G162</f>
        <v>39</v>
      </c>
      <c r="H161" s="292">
        <f t="shared" si="50"/>
        <v>0</v>
      </c>
      <c r="I161" s="292">
        <f t="shared" si="50"/>
        <v>0</v>
      </c>
    </row>
    <row r="162" spans="1:9" s="272" customFormat="1" ht="30" customHeight="1">
      <c r="A162" s="269">
        <v>154</v>
      </c>
      <c r="B162" s="14" t="s">
        <v>396</v>
      </c>
      <c r="C162" s="290">
        <v>807</v>
      </c>
      <c r="D162" s="293" t="s">
        <v>397</v>
      </c>
      <c r="E162" s="293"/>
      <c r="F162" s="293"/>
      <c r="G162" s="292">
        <f>G163</f>
        <v>39</v>
      </c>
      <c r="H162" s="292">
        <f t="shared" si="50"/>
        <v>0</v>
      </c>
      <c r="I162" s="292">
        <f t="shared" si="50"/>
        <v>0</v>
      </c>
    </row>
    <row r="163" spans="1:9" s="271" customFormat="1" ht="25.5">
      <c r="A163" s="268">
        <v>155</v>
      </c>
      <c r="B163" s="278" t="s">
        <v>142</v>
      </c>
      <c r="C163" s="290">
        <v>807</v>
      </c>
      <c r="D163" s="293" t="s">
        <v>397</v>
      </c>
      <c r="E163" s="293" t="s">
        <v>50</v>
      </c>
      <c r="F163" s="293"/>
      <c r="G163" s="292">
        <f>G164</f>
        <v>39</v>
      </c>
      <c r="H163" s="292">
        <v>0</v>
      </c>
      <c r="I163" s="292">
        <v>0</v>
      </c>
    </row>
    <row r="164" spans="1:9" s="271" customFormat="1" ht="25.5">
      <c r="A164" s="269">
        <v>156</v>
      </c>
      <c r="B164" s="278" t="s">
        <v>141</v>
      </c>
      <c r="C164" s="290">
        <v>807</v>
      </c>
      <c r="D164" s="293" t="s">
        <v>397</v>
      </c>
      <c r="E164" s="293" t="s">
        <v>43</v>
      </c>
      <c r="F164" s="293"/>
      <c r="G164" s="292">
        <f>G165</f>
        <v>39</v>
      </c>
      <c r="H164" s="292">
        <v>0</v>
      </c>
      <c r="I164" s="292">
        <v>0</v>
      </c>
    </row>
    <row r="165" spans="1:9" s="271" customFormat="1">
      <c r="A165" s="268">
        <v>157</v>
      </c>
      <c r="B165" s="14" t="s">
        <v>39</v>
      </c>
      <c r="C165" s="290">
        <v>807</v>
      </c>
      <c r="D165" s="293" t="s">
        <v>397</v>
      </c>
      <c r="E165" s="293" t="s">
        <v>43</v>
      </c>
      <c r="F165" s="293" t="s">
        <v>124</v>
      </c>
      <c r="G165" s="292">
        <f>20.356+18.644</f>
        <v>39</v>
      </c>
      <c r="H165" s="292">
        <v>0</v>
      </c>
      <c r="I165" s="292">
        <v>0</v>
      </c>
    </row>
    <row r="166" spans="1:9" s="271" customFormat="1">
      <c r="A166" s="269">
        <v>158</v>
      </c>
      <c r="B166" s="278" t="s">
        <v>41</v>
      </c>
      <c r="C166" s="290">
        <v>807</v>
      </c>
      <c r="D166" s="293" t="s">
        <v>397</v>
      </c>
      <c r="E166" s="293" t="s">
        <v>43</v>
      </c>
      <c r="F166" s="293" t="s">
        <v>125</v>
      </c>
      <c r="G166" s="292">
        <f>G165</f>
        <v>39</v>
      </c>
      <c r="H166" s="292">
        <v>0</v>
      </c>
      <c r="I166" s="292">
        <v>0</v>
      </c>
    </row>
    <row r="167" spans="1:9" s="272" customFormat="1" ht="29.25" customHeight="1">
      <c r="A167" s="268">
        <v>159</v>
      </c>
      <c r="B167" s="12" t="s">
        <v>48</v>
      </c>
      <c r="C167" s="287">
        <v>807</v>
      </c>
      <c r="D167" s="294" t="s">
        <v>162</v>
      </c>
      <c r="E167" s="288"/>
      <c r="F167" s="288"/>
      <c r="G167" s="289">
        <f>G168</f>
        <v>2646.5120000000002</v>
      </c>
      <c r="H167" s="289">
        <f t="shared" ref="H167:I176" si="51">H168</f>
        <v>2392.5790000000002</v>
      </c>
      <c r="I167" s="289">
        <f t="shared" si="51"/>
        <v>2392.5790000000002</v>
      </c>
    </row>
    <row r="168" spans="1:9" s="271" customFormat="1">
      <c r="A168" s="269">
        <v>160</v>
      </c>
      <c r="B168" s="270" t="s">
        <v>190</v>
      </c>
      <c r="C168" s="290">
        <v>807</v>
      </c>
      <c r="D168" s="293" t="s">
        <v>234</v>
      </c>
      <c r="E168" s="293"/>
      <c r="F168" s="293"/>
      <c r="G168" s="292">
        <f>G169+G172+G175</f>
        <v>2646.5120000000002</v>
      </c>
      <c r="H168" s="292">
        <f>H175</f>
        <v>2392.5790000000002</v>
      </c>
      <c r="I168" s="292">
        <f>I175</f>
        <v>2392.5790000000002</v>
      </c>
    </row>
    <row r="169" spans="1:9" s="272" customFormat="1" ht="80.25" customHeight="1">
      <c r="A169" s="268">
        <v>161</v>
      </c>
      <c r="B169" s="14" t="s">
        <v>466</v>
      </c>
      <c r="C169" s="290">
        <v>807</v>
      </c>
      <c r="D169" s="293" t="s">
        <v>465</v>
      </c>
      <c r="E169" s="293"/>
      <c r="F169" s="293"/>
      <c r="G169" s="292">
        <f>G170</f>
        <v>184.1</v>
      </c>
      <c r="H169" s="292">
        <f t="shared" si="51"/>
        <v>0</v>
      </c>
      <c r="I169" s="292">
        <f t="shared" si="51"/>
        <v>0</v>
      </c>
    </row>
    <row r="170" spans="1:9" s="271" customFormat="1">
      <c r="A170" s="269">
        <v>162</v>
      </c>
      <c r="B170" s="14" t="s">
        <v>37</v>
      </c>
      <c r="C170" s="290">
        <v>807</v>
      </c>
      <c r="D170" s="293" t="s">
        <v>465</v>
      </c>
      <c r="E170" s="293" t="s">
        <v>60</v>
      </c>
      <c r="F170" s="293" t="s">
        <v>116</v>
      </c>
      <c r="G170" s="292">
        <f>G171</f>
        <v>184.1</v>
      </c>
      <c r="H170" s="292">
        <f t="shared" si="51"/>
        <v>0</v>
      </c>
      <c r="I170" s="292">
        <f t="shared" si="51"/>
        <v>0</v>
      </c>
    </row>
    <row r="171" spans="1:9" s="271" customFormat="1">
      <c r="A171" s="268">
        <v>163</v>
      </c>
      <c r="B171" s="14" t="s">
        <v>42</v>
      </c>
      <c r="C171" s="290">
        <v>807</v>
      </c>
      <c r="D171" s="293" t="s">
        <v>465</v>
      </c>
      <c r="E171" s="293" t="s">
        <v>44</v>
      </c>
      <c r="F171" s="293" t="s">
        <v>117</v>
      </c>
      <c r="G171" s="292">
        <v>184.1</v>
      </c>
      <c r="H171" s="292">
        <v>0</v>
      </c>
      <c r="I171" s="292">
        <v>0</v>
      </c>
    </row>
    <row r="172" spans="1:9" s="272" customFormat="1" ht="80.25" customHeight="1">
      <c r="A172" s="269">
        <v>164</v>
      </c>
      <c r="B172" s="14" t="s">
        <v>402</v>
      </c>
      <c r="C172" s="290">
        <v>807</v>
      </c>
      <c r="D172" s="293" t="s">
        <v>403</v>
      </c>
      <c r="E172" s="293"/>
      <c r="F172" s="293"/>
      <c r="G172" s="292">
        <f>G173</f>
        <v>41.832999999999998</v>
      </c>
      <c r="H172" s="292">
        <f t="shared" si="51"/>
        <v>0</v>
      </c>
      <c r="I172" s="292">
        <f t="shared" si="51"/>
        <v>0</v>
      </c>
    </row>
    <row r="173" spans="1:9" s="271" customFormat="1">
      <c r="A173" s="268">
        <v>165</v>
      </c>
      <c r="B173" s="14" t="s">
        <v>37</v>
      </c>
      <c r="C173" s="290">
        <v>807</v>
      </c>
      <c r="D173" s="293" t="s">
        <v>403</v>
      </c>
      <c r="E173" s="293" t="s">
        <v>60</v>
      </c>
      <c r="F173" s="293" t="s">
        <v>116</v>
      </c>
      <c r="G173" s="292">
        <f>G174</f>
        <v>41.832999999999998</v>
      </c>
      <c r="H173" s="292">
        <f t="shared" si="51"/>
        <v>0</v>
      </c>
      <c r="I173" s="292">
        <f t="shared" si="51"/>
        <v>0</v>
      </c>
    </row>
    <row r="174" spans="1:9" s="271" customFormat="1">
      <c r="A174" s="269">
        <v>166</v>
      </c>
      <c r="B174" s="14" t="s">
        <v>42</v>
      </c>
      <c r="C174" s="290">
        <v>807</v>
      </c>
      <c r="D174" s="293" t="s">
        <v>403</v>
      </c>
      <c r="E174" s="293" t="s">
        <v>44</v>
      </c>
      <c r="F174" s="293" t="s">
        <v>117</v>
      </c>
      <c r="G174" s="292">
        <v>41.832999999999998</v>
      </c>
      <c r="H174" s="292">
        <v>0</v>
      </c>
      <c r="I174" s="292">
        <v>0</v>
      </c>
    </row>
    <row r="175" spans="1:9" s="272" customFormat="1" ht="64.5" customHeight="1">
      <c r="A175" s="268">
        <v>167</v>
      </c>
      <c r="B175" s="14" t="s">
        <v>399</v>
      </c>
      <c r="C175" s="290">
        <v>807</v>
      </c>
      <c r="D175" s="293" t="s">
        <v>235</v>
      </c>
      <c r="E175" s="293"/>
      <c r="F175" s="293"/>
      <c r="G175" s="292">
        <f>G176</f>
        <v>2420.5790000000002</v>
      </c>
      <c r="H175" s="292">
        <f t="shared" si="51"/>
        <v>2392.5790000000002</v>
      </c>
      <c r="I175" s="292">
        <f t="shared" si="51"/>
        <v>2392.5790000000002</v>
      </c>
    </row>
    <row r="176" spans="1:9" s="271" customFormat="1">
      <c r="A176" s="269">
        <v>168</v>
      </c>
      <c r="B176" s="14" t="s">
        <v>37</v>
      </c>
      <c r="C176" s="290">
        <v>807</v>
      </c>
      <c r="D176" s="293" t="s">
        <v>235</v>
      </c>
      <c r="E176" s="293" t="s">
        <v>60</v>
      </c>
      <c r="F176" s="293" t="s">
        <v>116</v>
      </c>
      <c r="G176" s="292">
        <f>G177</f>
        <v>2420.5790000000002</v>
      </c>
      <c r="H176" s="292">
        <f t="shared" si="51"/>
        <v>2392.5790000000002</v>
      </c>
      <c r="I176" s="292">
        <f t="shared" si="51"/>
        <v>2392.5790000000002</v>
      </c>
    </row>
    <row r="177" spans="1:9" s="271" customFormat="1">
      <c r="A177" s="268">
        <v>169</v>
      </c>
      <c r="B177" s="14" t="s">
        <v>42</v>
      </c>
      <c r="C177" s="290">
        <v>807</v>
      </c>
      <c r="D177" s="293" t="s">
        <v>235</v>
      </c>
      <c r="E177" s="293" t="s">
        <v>44</v>
      </c>
      <c r="F177" s="293" t="s">
        <v>117</v>
      </c>
      <c r="G177" s="292">
        <v>2420.5790000000002</v>
      </c>
      <c r="H177" s="292">
        <v>2392.5790000000002</v>
      </c>
      <c r="I177" s="292">
        <v>2392.5790000000002</v>
      </c>
    </row>
    <row r="178" spans="1:9" s="271" customFormat="1">
      <c r="A178" s="269">
        <v>170</v>
      </c>
      <c r="B178" s="14" t="s">
        <v>312</v>
      </c>
      <c r="C178" s="290">
        <v>807</v>
      </c>
      <c r="D178" s="309" t="s">
        <v>162</v>
      </c>
      <c r="E178" s="293"/>
      <c r="F178" s="293"/>
      <c r="G178" s="292">
        <f>G179</f>
        <v>81.585840000000005</v>
      </c>
      <c r="H178" s="292">
        <f t="shared" ref="H178:I181" si="52">H179</f>
        <v>81.585840000000005</v>
      </c>
      <c r="I178" s="292">
        <f t="shared" si="52"/>
        <v>81.585840000000005</v>
      </c>
    </row>
    <row r="179" spans="1:9" s="272" customFormat="1" ht="22.5" customHeight="1">
      <c r="A179" s="268">
        <v>171</v>
      </c>
      <c r="B179" s="12" t="s">
        <v>48</v>
      </c>
      <c r="C179" s="287">
        <v>807</v>
      </c>
      <c r="D179" s="310" t="s">
        <v>162</v>
      </c>
      <c r="E179" s="294"/>
      <c r="F179" s="294"/>
      <c r="G179" s="289">
        <f>G180</f>
        <v>81.585840000000005</v>
      </c>
      <c r="H179" s="289">
        <f t="shared" si="52"/>
        <v>81.585840000000005</v>
      </c>
      <c r="I179" s="289">
        <f t="shared" si="52"/>
        <v>81.585840000000005</v>
      </c>
    </row>
    <row r="180" spans="1:9" s="271" customFormat="1">
      <c r="A180" s="269">
        <v>172</v>
      </c>
      <c r="B180" s="270" t="s">
        <v>313</v>
      </c>
      <c r="C180" s="290">
        <v>807</v>
      </c>
      <c r="D180" s="291" t="s">
        <v>324</v>
      </c>
      <c r="E180" s="293" t="s">
        <v>321</v>
      </c>
      <c r="F180" s="293"/>
      <c r="G180" s="292">
        <f>G181</f>
        <v>81.585840000000005</v>
      </c>
      <c r="H180" s="292">
        <f t="shared" si="52"/>
        <v>81.585840000000005</v>
      </c>
      <c r="I180" s="292">
        <f t="shared" si="52"/>
        <v>81.585840000000005</v>
      </c>
    </row>
    <row r="181" spans="1:9" s="271" customFormat="1" ht="25.5">
      <c r="A181" s="268">
        <v>173</v>
      </c>
      <c r="B181" s="270" t="s">
        <v>314</v>
      </c>
      <c r="C181" s="290">
        <v>807</v>
      </c>
      <c r="D181" s="291" t="s">
        <v>325</v>
      </c>
      <c r="E181" s="293" t="s">
        <v>321</v>
      </c>
      <c r="F181" s="293"/>
      <c r="G181" s="292">
        <f>G182</f>
        <v>81.585840000000005</v>
      </c>
      <c r="H181" s="292">
        <f t="shared" si="52"/>
        <v>81.585840000000005</v>
      </c>
      <c r="I181" s="292">
        <f t="shared" si="52"/>
        <v>81.585840000000005</v>
      </c>
    </row>
    <row r="182" spans="1:9" s="271" customFormat="1">
      <c r="A182" s="269">
        <v>174</v>
      </c>
      <c r="B182" s="270" t="s">
        <v>315</v>
      </c>
      <c r="C182" s="290">
        <v>807</v>
      </c>
      <c r="D182" s="291" t="s">
        <v>325</v>
      </c>
      <c r="E182" s="293" t="s">
        <v>321</v>
      </c>
      <c r="F182" s="293" t="s">
        <v>318</v>
      </c>
      <c r="G182" s="292">
        <v>81.585840000000005</v>
      </c>
      <c r="H182" s="292">
        <v>81.585840000000005</v>
      </c>
      <c r="I182" s="292">
        <v>81.585840000000005</v>
      </c>
    </row>
    <row r="183" spans="1:9" s="271" customFormat="1">
      <c r="A183" s="268">
        <v>175</v>
      </c>
      <c r="B183" s="270" t="s">
        <v>316</v>
      </c>
      <c r="C183" s="290">
        <v>807</v>
      </c>
      <c r="D183" s="291" t="s">
        <v>325</v>
      </c>
      <c r="E183" s="293" t="s">
        <v>322</v>
      </c>
      <c r="F183" s="293" t="s">
        <v>319</v>
      </c>
      <c r="G183" s="292">
        <f>G182</f>
        <v>81.585840000000005</v>
      </c>
      <c r="H183" s="292">
        <f t="shared" ref="H183:I183" si="53">H182</f>
        <v>81.585840000000005</v>
      </c>
      <c r="I183" s="292">
        <f t="shared" si="53"/>
        <v>81.585840000000005</v>
      </c>
    </row>
    <row r="184" spans="1:9" s="271" customFormat="1">
      <c r="A184" s="269">
        <v>176</v>
      </c>
      <c r="B184" s="270" t="s">
        <v>5</v>
      </c>
      <c r="C184" s="311"/>
      <c r="D184" s="291"/>
      <c r="E184" s="291"/>
      <c r="F184" s="96"/>
      <c r="G184" s="312">
        <v>0</v>
      </c>
      <c r="H184" s="313">
        <v>265.86399999999998</v>
      </c>
      <c r="I184" s="313">
        <v>531.024</v>
      </c>
    </row>
    <row r="185" spans="1:9" s="271" customFormat="1">
      <c r="A185" s="268">
        <v>177</v>
      </c>
      <c r="B185" s="270" t="s">
        <v>6</v>
      </c>
      <c r="C185" s="311"/>
      <c r="D185" s="291"/>
      <c r="E185" s="291"/>
      <c r="F185" s="291"/>
      <c r="G185" s="289">
        <f>G9+G50+G184</f>
        <v>12685.574219999999</v>
      </c>
      <c r="H185" s="289">
        <f>H9+H50+H184</f>
        <v>11192.978810000001</v>
      </c>
      <c r="I185" s="289">
        <f>I9+I50+I184</f>
        <v>11197.1716</v>
      </c>
    </row>
    <row r="186" spans="1:9">
      <c r="A186" s="269"/>
    </row>
  </sheetData>
  <mergeCells count="4">
    <mergeCell ref="A2:G2"/>
    <mergeCell ref="A4:H4"/>
    <mergeCell ref="A3:D3"/>
    <mergeCell ref="F3:I3"/>
  </mergeCells>
  <phoneticPr fontId="5" type="noConversion"/>
  <pageMargins left="0.7" right="0.7" top="0.75" bottom="0.75" header="0.3" footer="0.3"/>
  <pageSetup paperSize="9" scale="62" orientation="portrait" r:id="rId1"/>
</worksheet>
</file>

<file path=xl/worksheets/sheet8.xml><?xml version="1.0" encoding="utf-8"?>
<worksheet xmlns="http://schemas.openxmlformats.org/spreadsheetml/2006/main" xmlns:r="http://schemas.openxmlformats.org/officeDocument/2006/relationships">
  <sheetPr>
    <pageSetUpPr fitToPage="1"/>
  </sheetPr>
  <dimension ref="A1:G19"/>
  <sheetViews>
    <sheetView workbookViewId="0">
      <selection activeCell="B6" sqref="B6"/>
    </sheetView>
  </sheetViews>
  <sheetFormatPr defaultRowHeight="15"/>
  <cols>
    <col min="1" max="1" width="1.5703125" customWidth="1"/>
    <col min="3" max="3" width="47.85546875" customWidth="1"/>
    <col min="4" max="4" width="11.28515625" customWidth="1"/>
    <col min="5" max="5" width="12" customWidth="1"/>
    <col min="6" max="6" width="12.140625" customWidth="1"/>
    <col min="7" max="7" width="0.140625" customWidth="1"/>
    <col min="257" max="257" width="1.5703125" customWidth="1"/>
    <col min="259" max="259" width="47.85546875" customWidth="1"/>
    <col min="260" max="260" width="11.28515625" customWidth="1"/>
    <col min="261" max="261" width="12" customWidth="1"/>
    <col min="262" max="262" width="12.140625" customWidth="1"/>
    <col min="263" max="263" width="0.140625" customWidth="1"/>
    <col min="513" max="513" width="1.5703125" customWidth="1"/>
    <col min="515" max="515" width="47.85546875" customWidth="1"/>
    <col min="516" max="516" width="11.28515625" customWidth="1"/>
    <col min="517" max="517" width="12" customWidth="1"/>
    <col min="518" max="518" width="12.140625" customWidth="1"/>
    <col min="519" max="519" width="0.140625" customWidth="1"/>
    <col min="769" max="769" width="1.5703125" customWidth="1"/>
    <col min="771" max="771" width="47.85546875" customWidth="1"/>
    <col min="772" max="772" width="11.28515625" customWidth="1"/>
    <col min="773" max="773" width="12" customWidth="1"/>
    <col min="774" max="774" width="12.140625" customWidth="1"/>
    <col min="775" max="775" width="0.140625" customWidth="1"/>
    <col min="1025" max="1025" width="1.5703125" customWidth="1"/>
    <col min="1027" max="1027" width="47.85546875" customWidth="1"/>
    <col min="1028" max="1028" width="11.28515625" customWidth="1"/>
    <col min="1029" max="1029" width="12" customWidth="1"/>
    <col min="1030" max="1030" width="12.140625" customWidth="1"/>
    <col min="1031" max="1031" width="0.140625" customWidth="1"/>
    <col min="1281" max="1281" width="1.5703125" customWidth="1"/>
    <col min="1283" max="1283" width="47.85546875" customWidth="1"/>
    <col min="1284" max="1284" width="11.28515625" customWidth="1"/>
    <col min="1285" max="1285" width="12" customWidth="1"/>
    <col min="1286" max="1286" width="12.140625" customWidth="1"/>
    <col min="1287" max="1287" width="0.140625" customWidth="1"/>
    <col min="1537" max="1537" width="1.5703125" customWidth="1"/>
    <col min="1539" max="1539" width="47.85546875" customWidth="1"/>
    <col min="1540" max="1540" width="11.28515625" customWidth="1"/>
    <col min="1541" max="1541" width="12" customWidth="1"/>
    <col min="1542" max="1542" width="12.140625" customWidth="1"/>
    <col min="1543" max="1543" width="0.140625" customWidth="1"/>
    <col min="1793" max="1793" width="1.5703125" customWidth="1"/>
    <col min="1795" max="1795" width="47.85546875" customWidth="1"/>
    <col min="1796" max="1796" width="11.28515625" customWidth="1"/>
    <col min="1797" max="1797" width="12" customWidth="1"/>
    <col min="1798" max="1798" width="12.140625" customWidth="1"/>
    <col min="1799" max="1799" width="0.140625" customWidth="1"/>
    <col min="2049" max="2049" width="1.5703125" customWidth="1"/>
    <col min="2051" max="2051" width="47.85546875" customWidth="1"/>
    <col min="2052" max="2052" width="11.28515625" customWidth="1"/>
    <col min="2053" max="2053" width="12" customWidth="1"/>
    <col min="2054" max="2054" width="12.140625" customWidth="1"/>
    <col min="2055" max="2055" width="0.140625" customWidth="1"/>
    <col min="2305" max="2305" width="1.5703125" customWidth="1"/>
    <col min="2307" max="2307" width="47.85546875" customWidth="1"/>
    <col min="2308" max="2308" width="11.28515625" customWidth="1"/>
    <col min="2309" max="2309" width="12" customWidth="1"/>
    <col min="2310" max="2310" width="12.140625" customWidth="1"/>
    <col min="2311" max="2311" width="0.140625" customWidth="1"/>
    <col min="2561" max="2561" width="1.5703125" customWidth="1"/>
    <col min="2563" max="2563" width="47.85546875" customWidth="1"/>
    <col min="2564" max="2564" width="11.28515625" customWidth="1"/>
    <col min="2565" max="2565" width="12" customWidth="1"/>
    <col min="2566" max="2566" width="12.140625" customWidth="1"/>
    <col min="2567" max="2567" width="0.140625" customWidth="1"/>
    <col min="2817" max="2817" width="1.5703125" customWidth="1"/>
    <col min="2819" max="2819" width="47.85546875" customWidth="1"/>
    <col min="2820" max="2820" width="11.28515625" customWidth="1"/>
    <col min="2821" max="2821" width="12" customWidth="1"/>
    <col min="2822" max="2822" width="12.140625" customWidth="1"/>
    <col min="2823" max="2823" width="0.140625" customWidth="1"/>
    <col min="3073" max="3073" width="1.5703125" customWidth="1"/>
    <col min="3075" max="3075" width="47.85546875" customWidth="1"/>
    <col min="3076" max="3076" width="11.28515625" customWidth="1"/>
    <col min="3077" max="3077" width="12" customWidth="1"/>
    <col min="3078" max="3078" width="12.140625" customWidth="1"/>
    <col min="3079" max="3079" width="0.140625" customWidth="1"/>
    <col min="3329" max="3329" width="1.5703125" customWidth="1"/>
    <col min="3331" max="3331" width="47.85546875" customWidth="1"/>
    <col min="3332" max="3332" width="11.28515625" customWidth="1"/>
    <col min="3333" max="3333" width="12" customWidth="1"/>
    <col min="3334" max="3334" width="12.140625" customWidth="1"/>
    <col min="3335" max="3335" width="0.140625" customWidth="1"/>
    <col min="3585" max="3585" width="1.5703125" customWidth="1"/>
    <col min="3587" max="3587" width="47.85546875" customWidth="1"/>
    <col min="3588" max="3588" width="11.28515625" customWidth="1"/>
    <col min="3589" max="3589" width="12" customWidth="1"/>
    <col min="3590" max="3590" width="12.140625" customWidth="1"/>
    <col min="3591" max="3591" width="0.140625" customWidth="1"/>
    <col min="3841" max="3841" width="1.5703125" customWidth="1"/>
    <col min="3843" max="3843" width="47.85546875" customWidth="1"/>
    <col min="3844" max="3844" width="11.28515625" customWidth="1"/>
    <col min="3845" max="3845" width="12" customWidth="1"/>
    <col min="3846" max="3846" width="12.140625" customWidth="1"/>
    <col min="3847" max="3847" width="0.140625" customWidth="1"/>
    <col min="4097" max="4097" width="1.5703125" customWidth="1"/>
    <col min="4099" max="4099" width="47.85546875" customWidth="1"/>
    <col min="4100" max="4100" width="11.28515625" customWidth="1"/>
    <col min="4101" max="4101" width="12" customWidth="1"/>
    <col min="4102" max="4102" width="12.140625" customWidth="1"/>
    <col min="4103" max="4103" width="0.140625" customWidth="1"/>
    <col min="4353" max="4353" width="1.5703125" customWidth="1"/>
    <col min="4355" max="4355" width="47.85546875" customWidth="1"/>
    <col min="4356" max="4356" width="11.28515625" customWidth="1"/>
    <col min="4357" max="4357" width="12" customWidth="1"/>
    <col min="4358" max="4358" width="12.140625" customWidth="1"/>
    <col min="4359" max="4359" width="0.140625" customWidth="1"/>
    <col min="4609" max="4609" width="1.5703125" customWidth="1"/>
    <col min="4611" max="4611" width="47.85546875" customWidth="1"/>
    <col min="4612" max="4612" width="11.28515625" customWidth="1"/>
    <col min="4613" max="4613" width="12" customWidth="1"/>
    <col min="4614" max="4614" width="12.140625" customWidth="1"/>
    <col min="4615" max="4615" width="0.140625" customWidth="1"/>
    <col min="4865" max="4865" width="1.5703125" customWidth="1"/>
    <col min="4867" max="4867" width="47.85546875" customWidth="1"/>
    <col min="4868" max="4868" width="11.28515625" customWidth="1"/>
    <col min="4869" max="4869" width="12" customWidth="1"/>
    <col min="4870" max="4870" width="12.140625" customWidth="1"/>
    <col min="4871" max="4871" width="0.140625" customWidth="1"/>
    <col min="5121" max="5121" width="1.5703125" customWidth="1"/>
    <col min="5123" max="5123" width="47.85546875" customWidth="1"/>
    <col min="5124" max="5124" width="11.28515625" customWidth="1"/>
    <col min="5125" max="5125" width="12" customWidth="1"/>
    <col min="5126" max="5126" width="12.140625" customWidth="1"/>
    <col min="5127" max="5127" width="0.140625" customWidth="1"/>
    <col min="5377" max="5377" width="1.5703125" customWidth="1"/>
    <col min="5379" max="5379" width="47.85546875" customWidth="1"/>
    <col min="5380" max="5380" width="11.28515625" customWidth="1"/>
    <col min="5381" max="5381" width="12" customWidth="1"/>
    <col min="5382" max="5382" width="12.140625" customWidth="1"/>
    <col min="5383" max="5383" width="0.140625" customWidth="1"/>
    <col min="5633" max="5633" width="1.5703125" customWidth="1"/>
    <col min="5635" max="5635" width="47.85546875" customWidth="1"/>
    <col min="5636" max="5636" width="11.28515625" customWidth="1"/>
    <col min="5637" max="5637" width="12" customWidth="1"/>
    <col min="5638" max="5638" width="12.140625" customWidth="1"/>
    <col min="5639" max="5639" width="0.140625" customWidth="1"/>
    <col min="5889" max="5889" width="1.5703125" customWidth="1"/>
    <col min="5891" max="5891" width="47.85546875" customWidth="1"/>
    <col min="5892" max="5892" width="11.28515625" customWidth="1"/>
    <col min="5893" max="5893" width="12" customWidth="1"/>
    <col min="5894" max="5894" width="12.140625" customWidth="1"/>
    <col min="5895" max="5895" width="0.140625" customWidth="1"/>
    <col min="6145" max="6145" width="1.5703125" customWidth="1"/>
    <col min="6147" max="6147" width="47.85546875" customWidth="1"/>
    <col min="6148" max="6148" width="11.28515625" customWidth="1"/>
    <col min="6149" max="6149" width="12" customWidth="1"/>
    <col min="6150" max="6150" width="12.140625" customWidth="1"/>
    <col min="6151" max="6151" width="0.140625" customWidth="1"/>
    <col min="6401" max="6401" width="1.5703125" customWidth="1"/>
    <col min="6403" max="6403" width="47.85546875" customWidth="1"/>
    <col min="6404" max="6404" width="11.28515625" customWidth="1"/>
    <col min="6405" max="6405" width="12" customWidth="1"/>
    <col min="6406" max="6406" width="12.140625" customWidth="1"/>
    <col min="6407" max="6407" width="0.140625" customWidth="1"/>
    <col min="6657" max="6657" width="1.5703125" customWidth="1"/>
    <col min="6659" max="6659" width="47.85546875" customWidth="1"/>
    <col min="6660" max="6660" width="11.28515625" customWidth="1"/>
    <col min="6661" max="6661" width="12" customWidth="1"/>
    <col min="6662" max="6662" width="12.140625" customWidth="1"/>
    <col min="6663" max="6663" width="0.140625" customWidth="1"/>
    <col min="6913" max="6913" width="1.5703125" customWidth="1"/>
    <col min="6915" max="6915" width="47.85546875" customWidth="1"/>
    <col min="6916" max="6916" width="11.28515625" customWidth="1"/>
    <col min="6917" max="6917" width="12" customWidth="1"/>
    <col min="6918" max="6918" width="12.140625" customWidth="1"/>
    <col min="6919" max="6919" width="0.140625" customWidth="1"/>
    <col min="7169" max="7169" width="1.5703125" customWidth="1"/>
    <col min="7171" max="7171" width="47.85546875" customWidth="1"/>
    <col min="7172" max="7172" width="11.28515625" customWidth="1"/>
    <col min="7173" max="7173" width="12" customWidth="1"/>
    <col min="7174" max="7174" width="12.140625" customWidth="1"/>
    <col min="7175" max="7175" width="0.140625" customWidth="1"/>
    <col min="7425" max="7425" width="1.5703125" customWidth="1"/>
    <col min="7427" max="7427" width="47.85546875" customWidth="1"/>
    <col min="7428" max="7428" width="11.28515625" customWidth="1"/>
    <col min="7429" max="7429" width="12" customWidth="1"/>
    <col min="7430" max="7430" width="12.140625" customWidth="1"/>
    <col min="7431" max="7431" width="0.140625" customWidth="1"/>
    <col min="7681" max="7681" width="1.5703125" customWidth="1"/>
    <col min="7683" max="7683" width="47.85546875" customWidth="1"/>
    <col min="7684" max="7684" width="11.28515625" customWidth="1"/>
    <col min="7685" max="7685" width="12" customWidth="1"/>
    <col min="7686" max="7686" width="12.140625" customWidth="1"/>
    <col min="7687" max="7687" width="0.140625" customWidth="1"/>
    <col min="7937" max="7937" width="1.5703125" customWidth="1"/>
    <col min="7939" max="7939" width="47.85546875" customWidth="1"/>
    <col min="7940" max="7940" width="11.28515625" customWidth="1"/>
    <col min="7941" max="7941" width="12" customWidth="1"/>
    <col min="7942" max="7942" width="12.140625" customWidth="1"/>
    <col min="7943" max="7943" width="0.140625" customWidth="1"/>
    <col min="8193" max="8193" width="1.5703125" customWidth="1"/>
    <col min="8195" max="8195" width="47.85546875" customWidth="1"/>
    <col min="8196" max="8196" width="11.28515625" customWidth="1"/>
    <col min="8197" max="8197" width="12" customWidth="1"/>
    <col min="8198" max="8198" width="12.140625" customWidth="1"/>
    <col min="8199" max="8199" width="0.140625" customWidth="1"/>
    <col min="8449" max="8449" width="1.5703125" customWidth="1"/>
    <col min="8451" max="8451" width="47.85546875" customWidth="1"/>
    <col min="8452" max="8452" width="11.28515625" customWidth="1"/>
    <col min="8453" max="8453" width="12" customWidth="1"/>
    <col min="8454" max="8454" width="12.140625" customWidth="1"/>
    <col min="8455" max="8455" width="0.140625" customWidth="1"/>
    <col min="8705" max="8705" width="1.5703125" customWidth="1"/>
    <col min="8707" max="8707" width="47.85546875" customWidth="1"/>
    <col min="8708" max="8708" width="11.28515625" customWidth="1"/>
    <col min="8709" max="8709" width="12" customWidth="1"/>
    <col min="8710" max="8710" width="12.140625" customWidth="1"/>
    <col min="8711" max="8711" width="0.140625" customWidth="1"/>
    <col min="8961" max="8961" width="1.5703125" customWidth="1"/>
    <col min="8963" max="8963" width="47.85546875" customWidth="1"/>
    <col min="8964" max="8964" width="11.28515625" customWidth="1"/>
    <col min="8965" max="8965" width="12" customWidth="1"/>
    <col min="8966" max="8966" width="12.140625" customWidth="1"/>
    <col min="8967" max="8967" width="0.140625" customWidth="1"/>
    <col min="9217" max="9217" width="1.5703125" customWidth="1"/>
    <col min="9219" max="9219" width="47.85546875" customWidth="1"/>
    <col min="9220" max="9220" width="11.28515625" customWidth="1"/>
    <col min="9221" max="9221" width="12" customWidth="1"/>
    <col min="9222" max="9222" width="12.140625" customWidth="1"/>
    <col min="9223" max="9223" width="0.140625" customWidth="1"/>
    <col min="9473" max="9473" width="1.5703125" customWidth="1"/>
    <col min="9475" max="9475" width="47.85546875" customWidth="1"/>
    <col min="9476" max="9476" width="11.28515625" customWidth="1"/>
    <col min="9477" max="9477" width="12" customWidth="1"/>
    <col min="9478" max="9478" width="12.140625" customWidth="1"/>
    <col min="9479" max="9479" width="0.140625" customWidth="1"/>
    <col min="9729" max="9729" width="1.5703125" customWidth="1"/>
    <col min="9731" max="9731" width="47.85546875" customWidth="1"/>
    <col min="9732" max="9732" width="11.28515625" customWidth="1"/>
    <col min="9733" max="9733" width="12" customWidth="1"/>
    <col min="9734" max="9734" width="12.140625" customWidth="1"/>
    <col min="9735" max="9735" width="0.140625" customWidth="1"/>
    <col min="9985" max="9985" width="1.5703125" customWidth="1"/>
    <col min="9987" max="9987" width="47.85546875" customWidth="1"/>
    <col min="9988" max="9988" width="11.28515625" customWidth="1"/>
    <col min="9989" max="9989" width="12" customWidth="1"/>
    <col min="9990" max="9990" width="12.140625" customWidth="1"/>
    <col min="9991" max="9991" width="0.140625" customWidth="1"/>
    <col min="10241" max="10241" width="1.5703125" customWidth="1"/>
    <col min="10243" max="10243" width="47.85546875" customWidth="1"/>
    <col min="10244" max="10244" width="11.28515625" customWidth="1"/>
    <col min="10245" max="10245" width="12" customWidth="1"/>
    <col min="10246" max="10246" width="12.140625" customWidth="1"/>
    <col min="10247" max="10247" width="0.140625" customWidth="1"/>
    <col min="10497" max="10497" width="1.5703125" customWidth="1"/>
    <col min="10499" max="10499" width="47.85546875" customWidth="1"/>
    <col min="10500" max="10500" width="11.28515625" customWidth="1"/>
    <col min="10501" max="10501" width="12" customWidth="1"/>
    <col min="10502" max="10502" width="12.140625" customWidth="1"/>
    <col min="10503" max="10503" width="0.140625" customWidth="1"/>
    <col min="10753" max="10753" width="1.5703125" customWidth="1"/>
    <col min="10755" max="10755" width="47.85546875" customWidth="1"/>
    <col min="10756" max="10756" width="11.28515625" customWidth="1"/>
    <col min="10757" max="10757" width="12" customWidth="1"/>
    <col min="10758" max="10758" width="12.140625" customWidth="1"/>
    <col min="10759" max="10759" width="0.140625" customWidth="1"/>
    <col min="11009" max="11009" width="1.5703125" customWidth="1"/>
    <col min="11011" max="11011" width="47.85546875" customWidth="1"/>
    <col min="11012" max="11012" width="11.28515625" customWidth="1"/>
    <col min="11013" max="11013" width="12" customWidth="1"/>
    <col min="11014" max="11014" width="12.140625" customWidth="1"/>
    <col min="11015" max="11015" width="0.140625" customWidth="1"/>
    <col min="11265" max="11265" width="1.5703125" customWidth="1"/>
    <col min="11267" max="11267" width="47.85546875" customWidth="1"/>
    <col min="11268" max="11268" width="11.28515625" customWidth="1"/>
    <col min="11269" max="11269" width="12" customWidth="1"/>
    <col min="11270" max="11270" width="12.140625" customWidth="1"/>
    <col min="11271" max="11271" width="0.140625" customWidth="1"/>
    <col min="11521" max="11521" width="1.5703125" customWidth="1"/>
    <col min="11523" max="11523" width="47.85546875" customWidth="1"/>
    <col min="11524" max="11524" width="11.28515625" customWidth="1"/>
    <col min="11525" max="11525" width="12" customWidth="1"/>
    <col min="11526" max="11526" width="12.140625" customWidth="1"/>
    <col min="11527" max="11527" width="0.140625" customWidth="1"/>
    <col min="11777" max="11777" width="1.5703125" customWidth="1"/>
    <col min="11779" max="11779" width="47.85546875" customWidth="1"/>
    <col min="11780" max="11780" width="11.28515625" customWidth="1"/>
    <col min="11781" max="11781" width="12" customWidth="1"/>
    <col min="11782" max="11782" width="12.140625" customWidth="1"/>
    <col min="11783" max="11783" width="0.140625" customWidth="1"/>
    <col min="12033" max="12033" width="1.5703125" customWidth="1"/>
    <col min="12035" max="12035" width="47.85546875" customWidth="1"/>
    <col min="12036" max="12036" width="11.28515625" customWidth="1"/>
    <col min="12037" max="12037" width="12" customWidth="1"/>
    <col min="12038" max="12038" width="12.140625" customWidth="1"/>
    <col min="12039" max="12039" width="0.140625" customWidth="1"/>
    <col min="12289" max="12289" width="1.5703125" customWidth="1"/>
    <col min="12291" max="12291" width="47.85546875" customWidth="1"/>
    <col min="12292" max="12292" width="11.28515625" customWidth="1"/>
    <col min="12293" max="12293" width="12" customWidth="1"/>
    <col min="12294" max="12294" width="12.140625" customWidth="1"/>
    <col min="12295" max="12295" width="0.140625" customWidth="1"/>
    <col min="12545" max="12545" width="1.5703125" customWidth="1"/>
    <col min="12547" max="12547" width="47.85546875" customWidth="1"/>
    <col min="12548" max="12548" width="11.28515625" customWidth="1"/>
    <col min="12549" max="12549" width="12" customWidth="1"/>
    <col min="12550" max="12550" width="12.140625" customWidth="1"/>
    <col min="12551" max="12551" width="0.140625" customWidth="1"/>
    <col min="12801" max="12801" width="1.5703125" customWidth="1"/>
    <col min="12803" max="12803" width="47.85546875" customWidth="1"/>
    <col min="12804" max="12804" width="11.28515625" customWidth="1"/>
    <col min="12805" max="12805" width="12" customWidth="1"/>
    <col min="12806" max="12806" width="12.140625" customWidth="1"/>
    <col min="12807" max="12807" width="0.140625" customWidth="1"/>
    <col min="13057" max="13057" width="1.5703125" customWidth="1"/>
    <col min="13059" max="13059" width="47.85546875" customWidth="1"/>
    <col min="13060" max="13060" width="11.28515625" customWidth="1"/>
    <col min="13061" max="13061" width="12" customWidth="1"/>
    <col min="13062" max="13062" width="12.140625" customWidth="1"/>
    <col min="13063" max="13063" width="0.140625" customWidth="1"/>
    <col min="13313" max="13313" width="1.5703125" customWidth="1"/>
    <col min="13315" max="13315" width="47.85546875" customWidth="1"/>
    <col min="13316" max="13316" width="11.28515625" customWidth="1"/>
    <col min="13317" max="13317" width="12" customWidth="1"/>
    <col min="13318" max="13318" width="12.140625" customWidth="1"/>
    <col min="13319" max="13319" width="0.140625" customWidth="1"/>
    <col min="13569" max="13569" width="1.5703125" customWidth="1"/>
    <col min="13571" max="13571" width="47.85546875" customWidth="1"/>
    <col min="13572" max="13572" width="11.28515625" customWidth="1"/>
    <col min="13573" max="13573" width="12" customWidth="1"/>
    <col min="13574" max="13574" width="12.140625" customWidth="1"/>
    <col min="13575" max="13575" width="0.140625" customWidth="1"/>
    <col min="13825" max="13825" width="1.5703125" customWidth="1"/>
    <col min="13827" max="13827" width="47.85546875" customWidth="1"/>
    <col min="13828" max="13828" width="11.28515625" customWidth="1"/>
    <col min="13829" max="13829" width="12" customWidth="1"/>
    <col min="13830" max="13830" width="12.140625" customWidth="1"/>
    <col min="13831" max="13831" width="0.140625" customWidth="1"/>
    <col min="14081" max="14081" width="1.5703125" customWidth="1"/>
    <col min="14083" max="14083" width="47.85546875" customWidth="1"/>
    <col min="14084" max="14084" width="11.28515625" customWidth="1"/>
    <col min="14085" max="14085" width="12" customWidth="1"/>
    <col min="14086" max="14086" width="12.140625" customWidth="1"/>
    <col min="14087" max="14087" width="0.140625" customWidth="1"/>
    <col min="14337" max="14337" width="1.5703125" customWidth="1"/>
    <col min="14339" max="14339" width="47.85546875" customWidth="1"/>
    <col min="14340" max="14340" width="11.28515625" customWidth="1"/>
    <col min="14341" max="14341" width="12" customWidth="1"/>
    <col min="14342" max="14342" width="12.140625" customWidth="1"/>
    <col min="14343" max="14343" width="0.140625" customWidth="1"/>
    <col min="14593" max="14593" width="1.5703125" customWidth="1"/>
    <col min="14595" max="14595" width="47.85546875" customWidth="1"/>
    <col min="14596" max="14596" width="11.28515625" customWidth="1"/>
    <col min="14597" max="14597" width="12" customWidth="1"/>
    <col min="14598" max="14598" width="12.140625" customWidth="1"/>
    <col min="14599" max="14599" width="0.140625" customWidth="1"/>
    <col min="14849" max="14849" width="1.5703125" customWidth="1"/>
    <col min="14851" max="14851" width="47.85546875" customWidth="1"/>
    <col min="14852" max="14852" width="11.28515625" customWidth="1"/>
    <col min="14853" max="14853" width="12" customWidth="1"/>
    <col min="14854" max="14854" width="12.140625" customWidth="1"/>
    <col min="14855" max="14855" width="0.140625" customWidth="1"/>
    <col min="15105" max="15105" width="1.5703125" customWidth="1"/>
    <col min="15107" max="15107" width="47.85546875" customWidth="1"/>
    <col min="15108" max="15108" width="11.28515625" customWidth="1"/>
    <col min="15109" max="15109" width="12" customWidth="1"/>
    <col min="15110" max="15110" width="12.140625" customWidth="1"/>
    <col min="15111" max="15111" width="0.140625" customWidth="1"/>
    <col min="15361" max="15361" width="1.5703125" customWidth="1"/>
    <col min="15363" max="15363" width="47.85546875" customWidth="1"/>
    <col min="15364" max="15364" width="11.28515625" customWidth="1"/>
    <col min="15365" max="15365" width="12" customWidth="1"/>
    <col min="15366" max="15366" width="12.140625" customWidth="1"/>
    <col min="15367" max="15367" width="0.140625" customWidth="1"/>
    <col min="15617" max="15617" width="1.5703125" customWidth="1"/>
    <col min="15619" max="15619" width="47.85546875" customWidth="1"/>
    <col min="15620" max="15620" width="11.28515625" customWidth="1"/>
    <col min="15621" max="15621" width="12" customWidth="1"/>
    <col min="15622" max="15622" width="12.140625" customWidth="1"/>
    <col min="15623" max="15623" width="0.140625" customWidth="1"/>
    <col min="15873" max="15873" width="1.5703125" customWidth="1"/>
    <col min="15875" max="15875" width="47.85546875" customWidth="1"/>
    <col min="15876" max="15876" width="11.28515625" customWidth="1"/>
    <col min="15877" max="15877" width="12" customWidth="1"/>
    <col min="15878" max="15878" width="12.140625" customWidth="1"/>
    <col min="15879" max="15879" width="0.140625" customWidth="1"/>
    <col min="16129" max="16129" width="1.5703125" customWidth="1"/>
    <col min="16131" max="16131" width="47.85546875" customWidth="1"/>
    <col min="16132" max="16132" width="11.28515625" customWidth="1"/>
    <col min="16133" max="16133" width="12" customWidth="1"/>
    <col min="16134" max="16134" width="12.140625" customWidth="1"/>
    <col min="16135" max="16135" width="0.140625" customWidth="1"/>
  </cols>
  <sheetData>
    <row r="1" spans="1:7" ht="19.5" customHeight="1">
      <c r="A1" s="379" t="s">
        <v>384</v>
      </c>
      <c r="B1" s="379"/>
      <c r="C1" s="379"/>
      <c r="D1" s="379"/>
      <c r="E1" s="379"/>
      <c r="F1" s="379"/>
      <c r="G1" s="379"/>
    </row>
    <row r="2" spans="1:7" ht="78" customHeight="1">
      <c r="A2" s="174"/>
      <c r="B2" s="174"/>
      <c r="C2" s="174"/>
      <c r="D2" s="380" t="s">
        <v>460</v>
      </c>
      <c r="E2" s="380"/>
      <c r="F2" s="380"/>
      <c r="G2" s="174"/>
    </row>
    <row r="3" spans="1:7">
      <c r="A3" s="356" t="s">
        <v>386</v>
      </c>
      <c r="B3" s="356"/>
      <c r="C3" s="356"/>
      <c r="D3" s="356"/>
      <c r="E3" s="356"/>
      <c r="F3" s="356"/>
      <c r="G3" s="356"/>
    </row>
    <row r="4" spans="1:7" ht="32.25" customHeight="1">
      <c r="A4" s="356"/>
      <c r="B4" s="356"/>
      <c r="C4" s="356"/>
      <c r="D4" s="356"/>
      <c r="E4" s="356"/>
      <c r="F4" s="356"/>
      <c r="G4" s="356"/>
    </row>
    <row r="5" spans="1:7" ht="15.75" thickBot="1">
      <c r="A5" s="165"/>
      <c r="B5" s="165"/>
      <c r="C5" s="165"/>
      <c r="D5" s="165"/>
      <c r="E5" s="165"/>
      <c r="F5" s="165"/>
      <c r="G5" s="165"/>
    </row>
    <row r="6" spans="1:7" ht="31.5">
      <c r="A6" s="165"/>
      <c r="B6" s="320" t="s">
        <v>29</v>
      </c>
      <c r="C6" s="228" t="s">
        <v>311</v>
      </c>
      <c r="D6" s="229" t="s">
        <v>207</v>
      </c>
      <c r="E6" s="229" t="s">
        <v>296</v>
      </c>
      <c r="F6" s="229" t="s">
        <v>338</v>
      </c>
      <c r="G6" s="165"/>
    </row>
    <row r="7" spans="1:7">
      <c r="A7" s="165"/>
      <c r="B7" s="230">
        <v>1</v>
      </c>
      <c r="C7" s="231">
        <v>2</v>
      </c>
      <c r="D7" s="230">
        <v>3</v>
      </c>
      <c r="E7" s="231">
        <v>4</v>
      </c>
      <c r="F7" s="230">
        <v>5</v>
      </c>
      <c r="G7" s="165"/>
    </row>
    <row r="8" spans="1:7" ht="15.75">
      <c r="A8" s="165"/>
      <c r="B8" s="262">
        <v>1</v>
      </c>
      <c r="C8" s="232" t="s">
        <v>312</v>
      </c>
      <c r="D8" s="233">
        <f t="shared" ref="D8:F9" si="0">D9</f>
        <v>81.585840000000005</v>
      </c>
      <c r="E8" s="234">
        <f t="shared" si="0"/>
        <v>81.585840000000005</v>
      </c>
      <c r="F8" s="234">
        <f t="shared" si="0"/>
        <v>81.585840000000005</v>
      </c>
      <c r="G8" s="165"/>
    </row>
    <row r="9" spans="1:7" ht="15.75">
      <c r="A9" s="165"/>
      <c r="B9" s="166">
        <f>B8+1</f>
        <v>2</v>
      </c>
      <c r="C9" s="167" t="s">
        <v>313</v>
      </c>
      <c r="D9" s="235">
        <f t="shared" si="0"/>
        <v>81.585840000000005</v>
      </c>
      <c r="E9" s="236">
        <f t="shared" si="0"/>
        <v>81.585840000000005</v>
      </c>
      <c r="F9" s="236">
        <f t="shared" si="0"/>
        <v>81.585840000000005</v>
      </c>
      <c r="G9" s="165"/>
    </row>
    <row r="10" spans="1:7" ht="39" customHeight="1">
      <c r="A10" s="165"/>
      <c r="B10" s="145">
        <v>3</v>
      </c>
      <c r="C10" s="167" t="s">
        <v>314</v>
      </c>
      <c r="D10" s="237">
        <f>D12</f>
        <v>81.585840000000005</v>
      </c>
      <c r="E10" s="237">
        <f>E12</f>
        <v>81.585840000000005</v>
      </c>
      <c r="F10" s="237">
        <f>F12</f>
        <v>81.585840000000005</v>
      </c>
      <c r="G10" s="165"/>
    </row>
    <row r="11" spans="1:7" ht="33.75" customHeight="1">
      <c r="A11" s="165"/>
      <c r="B11" s="145">
        <v>4</v>
      </c>
      <c r="C11" s="167" t="s">
        <v>315</v>
      </c>
      <c r="D11" s="235">
        <f>D12</f>
        <v>81.585840000000005</v>
      </c>
      <c r="E11" s="236">
        <f>E12</f>
        <v>81.585840000000005</v>
      </c>
      <c r="F11" s="236">
        <f>F12</f>
        <v>81.585840000000005</v>
      </c>
      <c r="G11" s="165"/>
    </row>
    <row r="12" spans="1:7" ht="48" customHeight="1" thickBot="1">
      <c r="A12" s="165"/>
      <c r="B12" s="145">
        <v>5</v>
      </c>
      <c r="C12" s="167" t="s">
        <v>316</v>
      </c>
      <c r="D12" s="235">
        <v>81.585840000000005</v>
      </c>
      <c r="E12" s="235">
        <v>81.585840000000005</v>
      </c>
      <c r="F12" s="235">
        <v>81.585840000000005</v>
      </c>
      <c r="G12" s="165"/>
    </row>
    <row r="13" spans="1:7" ht="16.5" thickBot="1">
      <c r="A13" s="165"/>
      <c r="B13" s="168"/>
      <c r="C13" s="169" t="s">
        <v>317</v>
      </c>
      <c r="D13" s="238">
        <f>D8</f>
        <v>81.585840000000005</v>
      </c>
      <c r="E13" s="238">
        <f>E8</f>
        <v>81.585840000000005</v>
      </c>
      <c r="F13" s="238">
        <f>F8</f>
        <v>81.585840000000005</v>
      </c>
      <c r="G13" s="165"/>
    </row>
    <row r="14" spans="1:7">
      <c r="G14" s="165"/>
    </row>
    <row r="15" spans="1:7">
      <c r="G15" s="165"/>
    </row>
    <row r="16" spans="1:7">
      <c r="G16" s="165"/>
    </row>
    <row r="17" spans="7:7">
      <c r="G17" s="165"/>
    </row>
    <row r="18" spans="7:7">
      <c r="G18" s="165"/>
    </row>
    <row r="19" spans="7:7">
      <c r="G19" s="165"/>
    </row>
  </sheetData>
  <mergeCells count="3">
    <mergeCell ref="A1:G1"/>
    <mergeCell ref="A3:G4"/>
    <mergeCell ref="D2:F2"/>
  </mergeCells>
  <pageMargins left="0.70866141732283472" right="0.70866141732283472" top="0.74803149606299213" bottom="0.74803149606299213" header="0.31496062992125984" footer="0.31496062992125984"/>
  <pageSetup paperSize="9" scale="92" orientation="portrait" verticalDpi="0" r:id="rId1"/>
</worksheet>
</file>

<file path=xl/worksheets/sheet9.xml><?xml version="1.0" encoding="utf-8"?>
<worksheet xmlns="http://schemas.openxmlformats.org/spreadsheetml/2006/main" xmlns:r="http://schemas.openxmlformats.org/officeDocument/2006/relationships">
  <dimension ref="A1:E20"/>
  <sheetViews>
    <sheetView view="pageBreakPreview" zoomScaleNormal="100" zoomScaleSheetLayoutView="100" workbookViewId="0">
      <selection activeCell="C16" sqref="C16"/>
    </sheetView>
  </sheetViews>
  <sheetFormatPr defaultRowHeight="12.75"/>
  <cols>
    <col min="1" max="1" width="9.140625" style="321"/>
    <col min="2" max="2" width="43.5703125" style="120" customWidth="1"/>
    <col min="3" max="3" width="13.85546875" style="120" customWidth="1"/>
    <col min="4" max="4" width="12.42578125" style="120" customWidth="1"/>
    <col min="5" max="5" width="12.7109375" style="120" customWidth="1"/>
    <col min="6" max="16384" width="9.140625" style="120"/>
  </cols>
  <sheetData>
    <row r="1" spans="1:5">
      <c r="D1" s="120" t="s">
        <v>385</v>
      </c>
    </row>
    <row r="2" spans="1:5">
      <c r="B2" s="329" t="s">
        <v>401</v>
      </c>
      <c r="C2" s="329"/>
      <c r="D2" s="329"/>
      <c r="E2" s="329"/>
    </row>
    <row r="3" spans="1:5" ht="27" customHeight="1">
      <c r="C3" s="360" t="s">
        <v>336</v>
      </c>
      <c r="D3" s="360"/>
      <c r="E3" s="360"/>
    </row>
    <row r="4" spans="1:5">
      <c r="D4" s="120" t="s">
        <v>454</v>
      </c>
    </row>
    <row r="7" spans="1:5">
      <c r="B7" s="382" t="s">
        <v>387</v>
      </c>
      <c r="C7" s="382"/>
      <c r="D7" s="382"/>
      <c r="E7" s="382"/>
    </row>
    <row r="8" spans="1:5" ht="30" customHeight="1">
      <c r="B8" s="382"/>
      <c r="C8" s="382"/>
      <c r="D8" s="382"/>
      <c r="E8" s="382"/>
    </row>
    <row r="9" spans="1:5">
      <c r="B9" s="121"/>
      <c r="C9" s="107"/>
      <c r="D9" s="381" t="s">
        <v>69</v>
      </c>
      <c r="E9" s="381"/>
    </row>
    <row r="10" spans="1:5" s="115" customFormat="1" ht="30" customHeight="1">
      <c r="A10" s="322" t="s">
        <v>29</v>
      </c>
      <c r="B10" s="184" t="s">
        <v>278</v>
      </c>
      <c r="C10" s="185" t="s">
        <v>207</v>
      </c>
      <c r="D10" s="185" t="s">
        <v>296</v>
      </c>
      <c r="E10" s="185" t="s">
        <v>296</v>
      </c>
    </row>
    <row r="11" spans="1:5" s="119" customFormat="1" ht="18.75" customHeight="1">
      <c r="A11" s="182">
        <v>1</v>
      </c>
      <c r="B11" s="186">
        <v>2</v>
      </c>
      <c r="C11" s="186">
        <v>3</v>
      </c>
      <c r="D11" s="186">
        <v>4</v>
      </c>
      <c r="E11" s="186">
        <v>5</v>
      </c>
    </row>
    <row r="12" spans="1:5" s="115" customFormat="1" ht="46.5" customHeight="1">
      <c r="A12" s="322">
        <v>1</v>
      </c>
      <c r="B12" s="187" t="s">
        <v>343</v>
      </c>
      <c r="C12" s="254">
        <v>4825.8999999999996</v>
      </c>
      <c r="D12" s="254">
        <v>4854.3999999999996</v>
      </c>
      <c r="E12" s="254">
        <v>4854.3999999999996</v>
      </c>
    </row>
    <row r="13" spans="1:5" s="115" customFormat="1" ht="44.25" customHeight="1">
      <c r="A13" s="322">
        <v>2</v>
      </c>
      <c r="B13" s="54" t="s">
        <v>346</v>
      </c>
      <c r="C13" s="255">
        <f>5537.43476+108</f>
        <v>5645.4347600000001</v>
      </c>
      <c r="D13" s="255">
        <v>4769.15344</v>
      </c>
      <c r="E13" s="255">
        <v>4719.3869999999997</v>
      </c>
    </row>
    <row r="14" spans="1:5" s="115" customFormat="1" ht="91.5" customHeight="1">
      <c r="A14" s="322">
        <v>3</v>
      </c>
      <c r="B14" s="116" t="s">
        <v>344</v>
      </c>
      <c r="C14" s="256">
        <v>167.333</v>
      </c>
      <c r="D14" s="256">
        <v>0</v>
      </c>
      <c r="E14" s="256">
        <v>0</v>
      </c>
    </row>
    <row r="15" spans="1:5" s="115" customFormat="1" ht="66.75" customHeight="1">
      <c r="A15" s="322">
        <v>4</v>
      </c>
      <c r="B15" s="116" t="s">
        <v>348</v>
      </c>
      <c r="C15" s="188">
        <v>364.42075999999997</v>
      </c>
      <c r="D15" s="188">
        <v>378.99736999999999</v>
      </c>
      <c r="E15" s="188">
        <v>394.15660000000003</v>
      </c>
    </row>
    <row r="16" spans="1:5" s="115" customFormat="1" ht="42.75" customHeight="1">
      <c r="A16" s="322">
        <v>5</v>
      </c>
      <c r="B16" s="116" t="s">
        <v>354</v>
      </c>
      <c r="C16" s="188">
        <v>32.020000000000003</v>
      </c>
      <c r="D16" s="188">
        <f>44.8+0.028</f>
        <v>44.827999999999996</v>
      </c>
      <c r="E16" s="188">
        <f>44.8+0.028</f>
        <v>44.827999999999996</v>
      </c>
    </row>
    <row r="17" spans="1:5" s="115" customFormat="1" ht="43.5" customHeight="1">
      <c r="A17" s="322">
        <v>6</v>
      </c>
      <c r="B17" s="116" t="s">
        <v>203</v>
      </c>
      <c r="C17" s="188">
        <f>121.4+11.3</f>
        <v>132.70000000000002</v>
      </c>
      <c r="D17" s="242">
        <f>122.4+10.7</f>
        <v>133.1</v>
      </c>
      <c r="E17" s="242">
        <v>136.19999999999999</v>
      </c>
    </row>
    <row r="18" spans="1:5" s="115" customFormat="1" ht="108.75" customHeight="1">
      <c r="A18" s="322">
        <v>7</v>
      </c>
      <c r="B18" s="54" t="s">
        <v>451</v>
      </c>
      <c r="C18" s="188">
        <v>184.1</v>
      </c>
      <c r="D18" s="188">
        <v>0</v>
      </c>
      <c r="E18" s="188">
        <v>0</v>
      </c>
    </row>
    <row r="19" spans="1:5" s="115" customFormat="1" ht="77.25" customHeight="1">
      <c r="A19" s="322">
        <v>8</v>
      </c>
      <c r="B19" s="116" t="s">
        <v>362</v>
      </c>
      <c r="C19" s="256">
        <v>1.5</v>
      </c>
      <c r="D19" s="256">
        <v>1.5</v>
      </c>
      <c r="E19" s="256">
        <v>1.5</v>
      </c>
    </row>
    <row r="20" spans="1:5" s="183" customFormat="1" ht="20.25" customHeight="1">
      <c r="A20" s="322">
        <v>9</v>
      </c>
      <c r="B20" s="117" t="s">
        <v>6</v>
      </c>
      <c r="C20" s="118">
        <f>SUM(C12:C19)</f>
        <v>11353.408520000003</v>
      </c>
      <c r="D20" s="118">
        <f>SUM(D12:D19)</f>
        <v>10181.978809999999</v>
      </c>
      <c r="E20" s="118">
        <f>SUM(E12:E19)</f>
        <v>10150.471600000001</v>
      </c>
    </row>
  </sheetData>
  <mergeCells count="4">
    <mergeCell ref="D9:E9"/>
    <mergeCell ref="B2:E2"/>
    <mergeCell ref="C3:E3"/>
    <mergeCell ref="B7:E8"/>
  </mergeCells>
  <pageMargins left="0.7" right="0.7" top="0.75" bottom="0.75" header="0.3" footer="0.3"/>
  <pageSetup paperSize="9" scale="95"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11</vt:i4>
      </vt:variant>
      <vt:variant>
        <vt:lpstr>Именованные диапазоны</vt:lpstr>
      </vt:variant>
      <vt:variant>
        <vt:i4>5</vt:i4>
      </vt:variant>
    </vt:vector>
  </HeadingPairs>
  <TitlesOfParts>
    <vt:vector size="16" baseType="lpstr">
      <vt:lpstr>Приложение 1</vt:lpstr>
      <vt:lpstr>Приложение 2</vt:lpstr>
      <vt:lpstr>Приложение 3</vt:lpstr>
      <vt:lpstr>Приложение 4</vt:lpstr>
      <vt:lpstr>Приложение 5</vt:lpstr>
      <vt:lpstr>Приложение 6</vt:lpstr>
      <vt:lpstr>Приложение 7</vt:lpstr>
      <vt:lpstr>Приложение 8</vt:lpstr>
      <vt:lpstr>Приложение 9</vt:lpstr>
      <vt:lpstr>Приложение 10</vt:lpstr>
      <vt:lpstr>Лист1</vt:lpstr>
      <vt:lpstr>'Приложение 1'!Область_печати</vt:lpstr>
      <vt:lpstr>'Приложение 2'!Область_печати</vt:lpstr>
      <vt:lpstr>'Приложение 4'!Область_печати</vt:lpstr>
      <vt:lpstr>'Приложение 5'!Область_печати</vt:lpstr>
      <vt:lpstr>'Приложение 6'!Область_печати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Imba</dc:creator>
  <cp:lastModifiedBy>Ирина Качина</cp:lastModifiedBy>
  <cp:lastPrinted>2020-03-18T08:27:10Z</cp:lastPrinted>
  <dcterms:created xsi:type="dcterms:W3CDTF">2010-03-12T03:41:40Z</dcterms:created>
  <dcterms:modified xsi:type="dcterms:W3CDTF">2020-03-18T08:27:41Z</dcterms:modified>
</cp:coreProperties>
</file>