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45" yWindow="-180" windowWidth="12645" windowHeight="8310" activeTab="3"/>
  </bookViews>
  <sheets>
    <sheet name="Приложение 1" sheetId="12" r:id="rId1"/>
    <sheet name="Приложение 2" sheetId="13" r:id="rId2"/>
    <sheet name="Приложение 3" sheetId="18" r:id="rId3"/>
    <sheet name="Приложение 4" sheetId="17" r:id="rId4"/>
    <sheet name="Приложение 5" sheetId="16" r:id="rId5"/>
    <sheet name="Приложение 6" sheetId="8" r:id="rId6"/>
    <sheet name="Приложение 7" sheetId="10" r:id="rId7"/>
    <sheet name="Приложение8" sheetId="19" r:id="rId8"/>
    <sheet name="Приложение 9" sheetId="20" r:id="rId9"/>
  </sheets>
  <externalReferences>
    <externalReference r:id="rId10"/>
  </externalReferences>
  <definedNames>
    <definedName name="_xlnm._FilterDatabase" localSheetId="3" hidden="1">'Приложение 4'!$A$10:$M$62</definedName>
    <definedName name="_xlnm._FilterDatabase" localSheetId="5" hidden="1">'Приложение 6'!$A$9:$J$197</definedName>
    <definedName name="_xlnm._FilterDatabase" localSheetId="6" hidden="1">'Приложение 7'!$A$9:$I$249</definedName>
    <definedName name="_xlnm.Print_Area" localSheetId="0">'Приложение 1'!$A$1:$F$23</definedName>
    <definedName name="_xlnm.Print_Area" localSheetId="1">'Приложение 2'!$A$1:$D$54</definedName>
    <definedName name="_xlnm.Print_Area" localSheetId="3">'Приложение 4'!$A$1:$M$62</definedName>
    <definedName name="_xlnm.Print_Area" localSheetId="4">'Приложение 5'!$A$1:$G$36</definedName>
    <definedName name="_xlnm.Print_Area" localSheetId="5">'Приложение 6'!$A$1:$I$197</definedName>
  </definedNames>
  <calcPr calcId="125725"/>
</workbook>
</file>

<file path=xl/calcChain.xml><?xml version="1.0" encoding="utf-8"?>
<calcChain xmlns="http://schemas.openxmlformats.org/spreadsheetml/2006/main">
  <c r="G106" i="10"/>
  <c r="G58"/>
  <c r="I136"/>
  <c r="H136"/>
  <c r="G136"/>
  <c r="I134"/>
  <c r="H134"/>
  <c r="G134"/>
  <c r="I133"/>
  <c r="H133"/>
  <c r="G133"/>
  <c r="I132"/>
  <c r="H132"/>
  <c r="G132"/>
  <c r="I131"/>
  <c r="H131"/>
  <c r="G131"/>
  <c r="I130"/>
  <c r="H130"/>
  <c r="G130"/>
  <c r="I115"/>
  <c r="H115"/>
  <c r="G115"/>
  <c r="I113"/>
  <c r="H113"/>
  <c r="G113"/>
  <c r="I112"/>
  <c r="H112"/>
  <c r="G112"/>
  <c r="I111"/>
  <c r="H111"/>
  <c r="G111"/>
  <c r="I109"/>
  <c r="H109"/>
  <c r="G109"/>
  <c r="I108"/>
  <c r="H108"/>
  <c r="G108"/>
  <c r="G107" s="1"/>
  <c r="G105" s="1"/>
  <c r="G57" s="1"/>
  <c r="I107"/>
  <c r="H107"/>
  <c r="I106"/>
  <c r="H106"/>
  <c r="I105"/>
  <c r="H105"/>
  <c r="G92"/>
  <c r="I91"/>
  <c r="H91"/>
  <c r="I90"/>
  <c r="H90"/>
  <c r="H89" s="1"/>
  <c r="G90"/>
  <c r="I89"/>
  <c r="G89"/>
  <c r="I88"/>
  <c r="G88"/>
  <c r="G87" s="1"/>
  <c r="I87"/>
  <c r="G76"/>
  <c r="I81"/>
  <c r="H81"/>
  <c r="G81"/>
  <c r="I80"/>
  <c r="H80"/>
  <c r="G80"/>
  <c r="I78"/>
  <c r="I77" s="1"/>
  <c r="H78"/>
  <c r="G78"/>
  <c r="G77" s="1"/>
  <c r="H77"/>
  <c r="C24" i="19"/>
  <c r="G25" i="8"/>
  <c r="I34"/>
  <c r="H34"/>
  <c r="G34"/>
  <c r="G33" s="1"/>
  <c r="I33"/>
  <c r="H33"/>
  <c r="H88" i="10" l="1"/>
  <c r="H87" s="1"/>
  <c r="I113" i="8"/>
  <c r="H113"/>
  <c r="G113"/>
  <c r="I111"/>
  <c r="I110" s="1"/>
  <c r="I108" s="1"/>
  <c r="H111"/>
  <c r="G111"/>
  <c r="H110"/>
  <c r="H108" s="1"/>
  <c r="I109"/>
  <c r="H109"/>
  <c r="H150"/>
  <c r="G150"/>
  <c r="H149"/>
  <c r="G149"/>
  <c r="G148" s="1"/>
  <c r="H148"/>
  <c r="I17"/>
  <c r="I18" s="1"/>
  <c r="H17"/>
  <c r="H18" s="1"/>
  <c r="G17"/>
  <c r="G18" s="1"/>
  <c r="G20"/>
  <c r="H20"/>
  <c r="I20"/>
  <c r="G110" l="1"/>
  <c r="G109" s="1"/>
  <c r="G108"/>
  <c r="K52" i="17"/>
  <c r="K14"/>
  <c r="D18" i="12" l="1"/>
  <c r="G176" i="10"/>
  <c r="G175" s="1"/>
  <c r="G174" s="1"/>
  <c r="G173" s="1"/>
  <c r="G172" s="1"/>
  <c r="C17" i="19"/>
  <c r="I66" i="8"/>
  <c r="H66"/>
  <c r="G66"/>
  <c r="G65" s="1"/>
  <c r="G64" s="1"/>
  <c r="I65"/>
  <c r="H65"/>
  <c r="H64" s="1"/>
  <c r="I64"/>
  <c r="G56" l="1"/>
  <c r="D18" i="16"/>
  <c r="D14"/>
  <c r="K49" i="17" l="1"/>
  <c r="K27" l="1"/>
  <c r="K15"/>
  <c r="I165" i="10" l="1"/>
  <c r="H165"/>
  <c r="G170"/>
  <c r="G169" s="1"/>
  <c r="G168" s="1"/>
  <c r="G167" s="1"/>
  <c r="G166" s="1"/>
  <c r="G165" s="1"/>
  <c r="G209"/>
  <c r="G208" s="1"/>
  <c r="G207" s="1"/>
  <c r="G206" s="1"/>
  <c r="H209"/>
  <c r="H208" s="1"/>
  <c r="H207" s="1"/>
  <c r="H206" s="1"/>
  <c r="I209"/>
  <c r="I208" s="1"/>
  <c r="I207" s="1"/>
  <c r="I206" s="1"/>
  <c r="G211"/>
  <c r="G212" s="1"/>
  <c r="H211"/>
  <c r="I211"/>
  <c r="I212" s="1"/>
  <c r="H212"/>
  <c r="I86"/>
  <c r="H86"/>
  <c r="G86"/>
  <c r="I85"/>
  <c r="H85"/>
  <c r="G85"/>
  <c r="I83"/>
  <c r="I82" s="1"/>
  <c r="H83"/>
  <c r="H82" s="1"/>
  <c r="G83"/>
  <c r="G82" s="1"/>
  <c r="G98"/>
  <c r="I97"/>
  <c r="H97"/>
  <c r="I96"/>
  <c r="I95" s="1"/>
  <c r="H96"/>
  <c r="G96"/>
  <c r="G94" s="1"/>
  <c r="G93" s="1"/>
  <c r="H95"/>
  <c r="G95"/>
  <c r="H94"/>
  <c r="H93" s="1"/>
  <c r="I94" l="1"/>
  <c r="I93" s="1"/>
  <c r="I37" i="8"/>
  <c r="I36" s="1"/>
  <c r="H37"/>
  <c r="G37"/>
  <c r="G36" s="1"/>
  <c r="H36"/>
  <c r="G55"/>
  <c r="G54" s="1"/>
  <c r="G53" s="1"/>
  <c r="G52" s="1"/>
  <c r="H51"/>
  <c r="I51" l="1"/>
  <c r="G51"/>
  <c r="D10" i="16" l="1"/>
  <c r="G66" i="10" l="1"/>
  <c r="G67" s="1"/>
  <c r="I20"/>
  <c r="I21" s="1"/>
  <c r="I22" s="1"/>
  <c r="I23" s="1"/>
  <c r="H20"/>
  <c r="H21" s="1"/>
  <c r="H22" s="1"/>
  <c r="H23" s="1"/>
  <c r="G20"/>
  <c r="G21" s="1"/>
  <c r="G22" s="1"/>
  <c r="G23" s="1"/>
  <c r="I18"/>
  <c r="H18"/>
  <c r="G18"/>
  <c r="I236"/>
  <c r="I235" s="1"/>
  <c r="H236"/>
  <c r="H235" s="1"/>
  <c r="G236"/>
  <c r="G235" s="1"/>
  <c r="I173" i="8"/>
  <c r="H173"/>
  <c r="H172" s="1"/>
  <c r="G173"/>
  <c r="G172" s="1"/>
  <c r="I172"/>
  <c r="I90"/>
  <c r="H90"/>
  <c r="H89" s="1"/>
  <c r="H88" s="1"/>
  <c r="H87" s="1"/>
  <c r="G90"/>
  <c r="G89" s="1"/>
  <c r="G88" s="1"/>
  <c r="G87" s="1"/>
  <c r="I89"/>
  <c r="I88" s="1"/>
  <c r="I87" s="1"/>
  <c r="G104" i="10" l="1"/>
  <c r="I143"/>
  <c r="H143"/>
  <c r="G143"/>
  <c r="I141"/>
  <c r="H141"/>
  <c r="H140" s="1"/>
  <c r="H139" s="1"/>
  <c r="H138" s="1"/>
  <c r="H137" s="1"/>
  <c r="I140"/>
  <c r="I139" s="1"/>
  <c r="I138" s="1"/>
  <c r="I137" s="1"/>
  <c r="I230"/>
  <c r="I229" s="1"/>
  <c r="H230"/>
  <c r="H229" s="1"/>
  <c r="G230"/>
  <c r="G229" s="1"/>
  <c r="I167" i="8"/>
  <c r="I166" s="1"/>
  <c r="H167"/>
  <c r="G167"/>
  <c r="G166" s="1"/>
  <c r="H166"/>
  <c r="G141" i="10" l="1"/>
  <c r="G140" s="1"/>
  <c r="G139" s="1"/>
  <c r="G138" s="1"/>
  <c r="G137" s="1"/>
  <c r="I123" i="8" l="1"/>
  <c r="I122" s="1"/>
  <c r="H123"/>
  <c r="G123"/>
  <c r="G122" s="1"/>
  <c r="H122"/>
  <c r="I121"/>
  <c r="I120" s="1"/>
  <c r="H121"/>
  <c r="H120" s="1"/>
  <c r="G121"/>
  <c r="G120" s="1"/>
  <c r="E18" i="16"/>
  <c r="L52" i="17"/>
  <c r="M52"/>
  <c r="D17" i="19"/>
  <c r="E16"/>
  <c r="D16"/>
  <c r="M56" i="17"/>
  <c r="L56"/>
  <c r="L49"/>
  <c r="I76" i="10" l="1"/>
  <c r="H76"/>
  <c r="I75"/>
  <c r="H75"/>
  <c r="G75"/>
  <c r="I73"/>
  <c r="I72" s="1"/>
  <c r="H73"/>
  <c r="H72" s="1"/>
  <c r="G73"/>
  <c r="G72" s="1"/>
  <c r="L46" i="17"/>
  <c r="M46"/>
  <c r="K46"/>
  <c r="I53" i="10"/>
  <c r="I54" s="1"/>
  <c r="I55" s="1"/>
  <c r="I56" s="1"/>
  <c r="H53"/>
  <c r="H54" s="1"/>
  <c r="H55" s="1"/>
  <c r="H56" s="1"/>
  <c r="G53"/>
  <c r="G54" s="1"/>
  <c r="G55" s="1"/>
  <c r="G56" s="1"/>
  <c r="I51"/>
  <c r="H51"/>
  <c r="G51"/>
  <c r="G150"/>
  <c r="I127"/>
  <c r="I126" s="1"/>
  <c r="I125" s="1"/>
  <c r="I124" s="1"/>
  <c r="I123" s="1"/>
  <c r="H127"/>
  <c r="G127"/>
  <c r="G126" s="1"/>
  <c r="G125" s="1"/>
  <c r="G124" s="1"/>
  <c r="G123" s="1"/>
  <c r="H126"/>
  <c r="H125" s="1"/>
  <c r="H124" s="1"/>
  <c r="H123" s="1"/>
  <c r="I150"/>
  <c r="H150"/>
  <c r="I148"/>
  <c r="I147" s="1"/>
  <c r="I146" s="1"/>
  <c r="I145" s="1"/>
  <c r="I144" s="1"/>
  <c r="H148"/>
  <c r="H147" s="1"/>
  <c r="H146" s="1"/>
  <c r="H145" s="1"/>
  <c r="H144" s="1"/>
  <c r="I129"/>
  <c r="H129"/>
  <c r="G129"/>
  <c r="H31" i="8"/>
  <c r="I144"/>
  <c r="H144"/>
  <c r="H143" s="1"/>
  <c r="H142" s="1"/>
  <c r="H141" s="1"/>
  <c r="G144"/>
  <c r="G143" s="1"/>
  <c r="G142" s="1"/>
  <c r="G141" s="1"/>
  <c r="I143"/>
  <c r="I142" s="1"/>
  <c r="I141" s="1"/>
  <c r="I127"/>
  <c r="I126" s="1"/>
  <c r="H127"/>
  <c r="G127"/>
  <c r="G126" s="1"/>
  <c r="H126"/>
  <c r="I125"/>
  <c r="H125"/>
  <c r="G125"/>
  <c r="I118"/>
  <c r="I117" s="1"/>
  <c r="I115" s="1"/>
  <c r="H118"/>
  <c r="G118"/>
  <c r="G117" s="1"/>
  <c r="G115" s="1"/>
  <c r="G107" s="1"/>
  <c r="H117"/>
  <c r="I116"/>
  <c r="H116"/>
  <c r="G116"/>
  <c r="H115"/>
  <c r="H107"/>
  <c r="F13" i="16"/>
  <c r="E13"/>
  <c r="D23"/>
  <c r="I176" i="8"/>
  <c r="I175" s="1"/>
  <c r="H176"/>
  <c r="H175" s="1"/>
  <c r="G176"/>
  <c r="G175" s="1"/>
  <c r="I170"/>
  <c r="I169" s="1"/>
  <c r="H170"/>
  <c r="H169" s="1"/>
  <c r="G170"/>
  <c r="G169" s="1"/>
  <c r="G165" s="1"/>
  <c r="G164" s="1"/>
  <c r="I233" i="10"/>
  <c r="I232" s="1"/>
  <c r="H233"/>
  <c r="H232" s="1"/>
  <c r="G233"/>
  <c r="G232" s="1"/>
  <c r="H165" i="8" l="1"/>
  <c r="I165"/>
  <c r="I107"/>
  <c r="G148" i="10"/>
  <c r="G147" s="1"/>
  <c r="G146" s="1"/>
  <c r="G145" s="1"/>
  <c r="G144" s="1"/>
  <c r="G226" l="1"/>
  <c r="G224"/>
  <c r="G223" s="1"/>
  <c r="G222" s="1"/>
  <c r="G221" s="1"/>
  <c r="G220" s="1"/>
  <c r="I222"/>
  <c r="H222"/>
  <c r="I221"/>
  <c r="I220" s="1"/>
  <c r="H221"/>
  <c r="H220" s="1"/>
  <c r="H24"/>
  <c r="I24"/>
  <c r="H122"/>
  <c r="I122"/>
  <c r="H120"/>
  <c r="H119" s="1"/>
  <c r="H118" s="1"/>
  <c r="H117" s="1"/>
  <c r="H116" s="1"/>
  <c r="I120"/>
  <c r="I119" s="1"/>
  <c r="I118" s="1"/>
  <c r="I117" s="1"/>
  <c r="I116" s="1"/>
  <c r="H26" i="8" l="1"/>
  <c r="G29"/>
  <c r="H154" l="1"/>
  <c r="G154"/>
  <c r="G153" s="1"/>
  <c r="G152" s="1"/>
  <c r="G147" l="1"/>
  <c r="G146" s="1"/>
  <c r="H153"/>
  <c r="H152" l="1"/>
  <c r="H147" l="1"/>
  <c r="H146" l="1"/>
  <c r="G186" l="1"/>
  <c r="H75" l="1"/>
  <c r="E24" i="19" l="1"/>
  <c r="D24"/>
  <c r="I246" i="10"/>
  <c r="H246"/>
  <c r="G246"/>
  <c r="I244"/>
  <c r="I243" s="1"/>
  <c r="I242" s="1"/>
  <c r="I241" s="1"/>
  <c r="H244"/>
  <c r="G244"/>
  <c r="G243" s="1"/>
  <c r="G242" s="1"/>
  <c r="G241" s="1"/>
  <c r="H243"/>
  <c r="H242" s="1"/>
  <c r="H241" s="1"/>
  <c r="G239"/>
  <c r="G238" s="1"/>
  <c r="G228" s="1"/>
  <c r="I239"/>
  <c r="H239"/>
  <c r="H238" s="1"/>
  <c r="H228" s="1"/>
  <c r="H227" s="1"/>
  <c r="I238"/>
  <c r="I228" s="1"/>
  <c r="I227" s="1"/>
  <c r="I164"/>
  <c r="H164"/>
  <c r="G164"/>
  <c r="I162"/>
  <c r="I161" s="1"/>
  <c r="I160" s="1"/>
  <c r="I159" s="1"/>
  <c r="I158" s="1"/>
  <c r="H162"/>
  <c r="H161" s="1"/>
  <c r="H160" s="1"/>
  <c r="H159" s="1"/>
  <c r="H158" s="1"/>
  <c r="G162"/>
  <c r="G161" s="1"/>
  <c r="G160" s="1"/>
  <c r="G159" s="1"/>
  <c r="G158" s="1"/>
  <c r="I155"/>
  <c r="I156" s="1"/>
  <c r="I157" s="1"/>
  <c r="H155"/>
  <c r="H156" s="1"/>
  <c r="H157" s="1"/>
  <c r="G155"/>
  <c r="G156" s="1"/>
  <c r="G157" s="1"/>
  <c r="I153"/>
  <c r="I152" s="1"/>
  <c r="I151" s="1"/>
  <c r="H153"/>
  <c r="H152" s="1"/>
  <c r="H151" s="1"/>
  <c r="G153"/>
  <c r="G152" s="1"/>
  <c r="G151" s="1"/>
  <c r="G122"/>
  <c r="I192"/>
  <c r="I191" s="1"/>
  <c r="I190" s="1"/>
  <c r="H192"/>
  <c r="H191" s="1"/>
  <c r="H190" s="1"/>
  <c r="G192"/>
  <c r="G191" s="1"/>
  <c r="G190" s="1"/>
  <c r="I188"/>
  <c r="I187" s="1"/>
  <c r="I186" s="1"/>
  <c r="H188"/>
  <c r="G188"/>
  <c r="G187" s="1"/>
  <c r="G186" s="1"/>
  <c r="H187"/>
  <c r="H186" s="1"/>
  <c r="I197"/>
  <c r="I196" s="1"/>
  <c r="I195" s="1"/>
  <c r="I194" s="1"/>
  <c r="H197"/>
  <c r="G197"/>
  <c r="G196" s="1"/>
  <c r="G195" s="1"/>
  <c r="G194" s="1"/>
  <c r="H196"/>
  <c r="H195" s="1"/>
  <c r="H194" s="1"/>
  <c r="I182"/>
  <c r="I181" s="1"/>
  <c r="I180" s="1"/>
  <c r="I179" s="1"/>
  <c r="I178" s="1"/>
  <c r="H182"/>
  <c r="H181" s="1"/>
  <c r="H180" s="1"/>
  <c r="H179" s="1"/>
  <c r="H178" s="1"/>
  <c r="G182"/>
  <c r="G181" s="1"/>
  <c r="G180" s="1"/>
  <c r="G179" s="1"/>
  <c r="G178" s="1"/>
  <c r="I204"/>
  <c r="I205" s="1"/>
  <c r="H204"/>
  <c r="H205" s="1"/>
  <c r="G204"/>
  <c r="G205" s="1"/>
  <c r="I202"/>
  <c r="I201" s="1"/>
  <c r="I200" s="1"/>
  <c r="I199" s="1"/>
  <c r="H202"/>
  <c r="G202"/>
  <c r="G201" s="1"/>
  <c r="G200" s="1"/>
  <c r="H201"/>
  <c r="H200" s="1"/>
  <c r="H199" s="1"/>
  <c r="I218"/>
  <c r="I219" s="1"/>
  <c r="H218"/>
  <c r="H219" s="1"/>
  <c r="G218"/>
  <c r="G219" s="1"/>
  <c r="I216"/>
  <c r="I215" s="1"/>
  <c r="I214" s="1"/>
  <c r="I213" s="1"/>
  <c r="H216"/>
  <c r="G216"/>
  <c r="G215" s="1"/>
  <c r="G214" s="1"/>
  <c r="G213" s="1"/>
  <c r="H215"/>
  <c r="H214" s="1"/>
  <c r="H213" s="1"/>
  <c r="I103"/>
  <c r="I102" s="1"/>
  <c r="H103"/>
  <c r="H102" s="1"/>
  <c r="G102"/>
  <c r="G101" s="1"/>
  <c r="I70"/>
  <c r="I71" s="1"/>
  <c r="H70"/>
  <c r="H71" s="1"/>
  <c r="G70"/>
  <c r="G71" s="1"/>
  <c r="I68"/>
  <c r="H68"/>
  <c r="G68"/>
  <c r="I66"/>
  <c r="I67" s="1"/>
  <c r="H66"/>
  <c r="H67" s="1"/>
  <c r="I64"/>
  <c r="H64"/>
  <c r="G64"/>
  <c r="I63"/>
  <c r="H63"/>
  <c r="G62"/>
  <c r="G61" s="1"/>
  <c r="I49"/>
  <c r="I50" s="1"/>
  <c r="H49"/>
  <c r="H50" s="1"/>
  <c r="G49"/>
  <c r="G50" s="1"/>
  <c r="I47"/>
  <c r="I46" s="1"/>
  <c r="H47"/>
  <c r="H46" s="1"/>
  <c r="G47"/>
  <c r="G46" s="1"/>
  <c r="I44"/>
  <c r="I45" s="1"/>
  <c r="H44"/>
  <c r="H45" s="1"/>
  <c r="G44"/>
  <c r="G45" s="1"/>
  <c r="I42"/>
  <c r="I41" s="1"/>
  <c r="H42"/>
  <c r="H41" s="1"/>
  <c r="G42"/>
  <c r="G41" s="1"/>
  <c r="I39"/>
  <c r="I40" s="1"/>
  <c r="H39"/>
  <c r="H40" s="1"/>
  <c r="G39"/>
  <c r="G40" s="1"/>
  <c r="I37"/>
  <c r="I36" s="1"/>
  <c r="H37"/>
  <c r="H36" s="1"/>
  <c r="G37"/>
  <c r="G36" s="1"/>
  <c r="I33"/>
  <c r="I34" s="1"/>
  <c r="H33"/>
  <c r="H34" s="1"/>
  <c r="G31"/>
  <c r="G32" s="1"/>
  <c r="G33" s="1"/>
  <c r="G34" s="1"/>
  <c r="I26"/>
  <c r="I27" s="1"/>
  <c r="I28" s="1"/>
  <c r="I29" s="1"/>
  <c r="H26"/>
  <c r="H27" s="1"/>
  <c r="H28" s="1"/>
  <c r="H29" s="1"/>
  <c r="G26"/>
  <c r="G27" s="1"/>
  <c r="G28" s="1"/>
  <c r="G29" s="1"/>
  <c r="I15"/>
  <c r="I14" s="1"/>
  <c r="I13" s="1"/>
  <c r="I12" s="1"/>
  <c r="I11" s="1"/>
  <c r="H15"/>
  <c r="H14" s="1"/>
  <c r="H13" s="1"/>
  <c r="H12" s="1"/>
  <c r="H11" s="1"/>
  <c r="G15"/>
  <c r="G14" s="1"/>
  <c r="G13" s="1"/>
  <c r="G12" s="1"/>
  <c r="G11" s="1"/>
  <c r="I194" i="8"/>
  <c r="I193" s="1"/>
  <c r="I192" s="1"/>
  <c r="I191" s="1"/>
  <c r="I190" s="1"/>
  <c r="H194"/>
  <c r="H193" s="1"/>
  <c r="H192" s="1"/>
  <c r="H191" s="1"/>
  <c r="H190" s="1"/>
  <c r="G194"/>
  <c r="G193" s="1"/>
  <c r="G192" s="1"/>
  <c r="G191" s="1"/>
  <c r="G190" s="1"/>
  <c r="I188"/>
  <c r="H188"/>
  <c r="G188"/>
  <c r="I187"/>
  <c r="H187"/>
  <c r="G187"/>
  <c r="I186"/>
  <c r="H186"/>
  <c r="H185" s="1"/>
  <c r="I185"/>
  <c r="G185"/>
  <c r="I184"/>
  <c r="H184"/>
  <c r="G184"/>
  <c r="I182"/>
  <c r="I181" s="1"/>
  <c r="I179" s="1"/>
  <c r="I178" s="1"/>
  <c r="H182"/>
  <c r="G182"/>
  <c r="G181" s="1"/>
  <c r="G179" s="1"/>
  <c r="G178" s="1"/>
  <c r="H181"/>
  <c r="I180"/>
  <c r="H180"/>
  <c r="G180"/>
  <c r="H179"/>
  <c r="H178" s="1"/>
  <c r="G163"/>
  <c r="I164"/>
  <c r="I163" s="1"/>
  <c r="I162" s="1"/>
  <c r="H164"/>
  <c r="H163" s="1"/>
  <c r="H162" s="1"/>
  <c r="I160"/>
  <c r="I159" s="1"/>
  <c r="I158" s="1"/>
  <c r="I157" s="1"/>
  <c r="I156" s="1"/>
  <c r="H160"/>
  <c r="G160"/>
  <c r="G159" s="1"/>
  <c r="G158" s="1"/>
  <c r="G157" s="1"/>
  <c r="G156" s="1"/>
  <c r="H159"/>
  <c r="H158" s="1"/>
  <c r="H157" s="1"/>
  <c r="H156" s="1"/>
  <c r="I139"/>
  <c r="I138" s="1"/>
  <c r="H139"/>
  <c r="H138" s="1"/>
  <c r="G139"/>
  <c r="G138" s="1"/>
  <c r="I136"/>
  <c r="H136"/>
  <c r="G136"/>
  <c r="I135"/>
  <c r="H135"/>
  <c r="G135"/>
  <c r="I133"/>
  <c r="I132" s="1"/>
  <c r="H133"/>
  <c r="H132" s="1"/>
  <c r="G133"/>
  <c r="G132" s="1"/>
  <c r="G104"/>
  <c r="G103" s="1"/>
  <c r="I104"/>
  <c r="H104"/>
  <c r="H103" s="1"/>
  <c r="I103"/>
  <c r="I101"/>
  <c r="I100" s="1"/>
  <c r="H101"/>
  <c r="H100" s="1"/>
  <c r="G101"/>
  <c r="G100" s="1"/>
  <c r="G99" s="1"/>
  <c r="G98" s="1"/>
  <c r="G97" s="1"/>
  <c r="G96" s="1"/>
  <c r="I94"/>
  <c r="I93" s="1"/>
  <c r="I92" s="1"/>
  <c r="I86" s="1"/>
  <c r="H94"/>
  <c r="H93" s="1"/>
  <c r="H92" s="1"/>
  <c r="H86" s="1"/>
  <c r="H85" s="1"/>
  <c r="G94"/>
  <c r="G93" s="1"/>
  <c r="G92" s="1"/>
  <c r="I83"/>
  <c r="H83"/>
  <c r="G83"/>
  <c r="H81"/>
  <c r="I81"/>
  <c r="G81"/>
  <c r="G74"/>
  <c r="G73" s="1"/>
  <c r="G72" s="1"/>
  <c r="I74"/>
  <c r="H74"/>
  <c r="H73" s="1"/>
  <c r="H72" s="1"/>
  <c r="I73"/>
  <c r="I72" s="1"/>
  <c r="I70"/>
  <c r="I69" s="1"/>
  <c r="I68" s="1"/>
  <c r="H70"/>
  <c r="G70"/>
  <c r="G69" s="1"/>
  <c r="G68" s="1"/>
  <c r="G63" s="1"/>
  <c r="H69"/>
  <c r="H68" s="1"/>
  <c r="I61"/>
  <c r="I60" s="1"/>
  <c r="H61"/>
  <c r="G61"/>
  <c r="G60" s="1"/>
  <c r="H60"/>
  <c r="I59"/>
  <c r="I58" s="1"/>
  <c r="I57" s="1"/>
  <c r="H59"/>
  <c r="G59"/>
  <c r="G58" s="1"/>
  <c r="G57" s="1"/>
  <c r="H58"/>
  <c r="H57" s="1"/>
  <c r="I49"/>
  <c r="I48" s="1"/>
  <c r="I47" s="1"/>
  <c r="H49"/>
  <c r="H48" s="1"/>
  <c r="H47" s="1"/>
  <c r="G49"/>
  <c r="G48" s="1"/>
  <c r="G47" s="1"/>
  <c r="H45"/>
  <c r="H44" s="1"/>
  <c r="H43" s="1"/>
  <c r="I45"/>
  <c r="I44" s="1"/>
  <c r="I43" s="1"/>
  <c r="G45"/>
  <c r="G44" s="1"/>
  <c r="G43" s="1"/>
  <c r="I40"/>
  <c r="I39" s="1"/>
  <c r="H40"/>
  <c r="G40"/>
  <c r="G39" s="1"/>
  <c r="H39"/>
  <c r="H25" s="1"/>
  <c r="I31"/>
  <c r="I26" s="1"/>
  <c r="I25" s="1"/>
  <c r="G31"/>
  <c r="G26" s="1"/>
  <c r="I29"/>
  <c r="H29"/>
  <c r="I27"/>
  <c r="H24"/>
  <c r="H23" s="1"/>
  <c r="G27"/>
  <c r="H27"/>
  <c r="I14"/>
  <c r="I15" s="1"/>
  <c r="H14"/>
  <c r="H15" s="1"/>
  <c r="G14"/>
  <c r="G13" s="1"/>
  <c r="G15" l="1"/>
  <c r="G86"/>
  <c r="G85" s="1"/>
  <c r="G227" i="10"/>
  <c r="G131" i="8"/>
  <c r="G130" s="1"/>
  <c r="G129" s="1"/>
  <c r="G106" s="1"/>
  <c r="G199" i="10"/>
  <c r="G60"/>
  <c r="G59" s="1"/>
  <c r="I60"/>
  <c r="I59" s="1"/>
  <c r="I62"/>
  <c r="G35"/>
  <c r="G100"/>
  <c r="G99" s="1"/>
  <c r="I101"/>
  <c r="I100"/>
  <c r="I99" s="1"/>
  <c r="I35"/>
  <c r="H35"/>
  <c r="H17" s="1"/>
  <c r="H10" s="1"/>
  <c r="G185"/>
  <c r="G120"/>
  <c r="G119" s="1"/>
  <c r="G118" s="1"/>
  <c r="G117" s="1"/>
  <c r="G116" s="1"/>
  <c r="H63" i="8"/>
  <c r="I99"/>
  <c r="I98" s="1"/>
  <c r="H99"/>
  <c r="H98" s="1"/>
  <c r="I63"/>
  <c r="I24"/>
  <c r="I23" s="1"/>
  <c r="I131"/>
  <c r="I130" s="1"/>
  <c r="I129" s="1"/>
  <c r="I106" s="1"/>
  <c r="H80"/>
  <c r="H79" s="1"/>
  <c r="H78" s="1"/>
  <c r="G162"/>
  <c r="G42"/>
  <c r="G80"/>
  <c r="G79" s="1"/>
  <c r="G77" s="1"/>
  <c r="G76" s="1"/>
  <c r="I80"/>
  <c r="I79" s="1"/>
  <c r="I78" s="1"/>
  <c r="H131"/>
  <c r="H130" s="1"/>
  <c r="H129" s="1"/>
  <c r="H106" s="1"/>
  <c r="I13"/>
  <c r="I12" s="1"/>
  <c r="I11" s="1"/>
  <c r="H101" i="10"/>
  <c r="H100"/>
  <c r="H99" s="1"/>
  <c r="I185"/>
  <c r="I184" s="1"/>
  <c r="H185"/>
  <c r="H184" s="1"/>
  <c r="G24"/>
  <c r="H60"/>
  <c r="H59" s="1"/>
  <c r="H62"/>
  <c r="I77" i="8"/>
  <c r="I76" s="1"/>
  <c r="I42"/>
  <c r="H42"/>
  <c r="I85"/>
  <c r="H13"/>
  <c r="H12" s="1"/>
  <c r="H11" s="1"/>
  <c r="H10" s="1"/>
  <c r="G17" i="10" l="1"/>
  <c r="G10" s="1"/>
  <c r="G184"/>
  <c r="H58"/>
  <c r="H57" s="1"/>
  <c r="H248" s="1"/>
  <c r="I97" i="8"/>
  <c r="I96" s="1"/>
  <c r="H97"/>
  <c r="H96" s="1"/>
  <c r="I58" i="10"/>
  <c r="I57" s="1"/>
  <c r="I17"/>
  <c r="I10" s="1"/>
  <c r="I10" i="8"/>
  <c r="G24"/>
  <c r="G23" s="1"/>
  <c r="H77"/>
  <c r="H76" s="1"/>
  <c r="G78"/>
  <c r="H9" l="1"/>
  <c r="I9"/>
  <c r="G248" i="10"/>
  <c r="I248"/>
  <c r="H197" i="8"/>
  <c r="I197"/>
  <c r="E16" i="16" l="1"/>
  <c r="E19" i="20" l="1"/>
  <c r="D19"/>
  <c r="C19"/>
  <c r="E31" i="16" l="1"/>
  <c r="D31"/>
  <c r="G32"/>
  <c r="G31" s="1"/>
  <c r="F31"/>
  <c r="L13" i="17" l="1"/>
  <c r="L12" s="1"/>
  <c r="M13"/>
  <c r="M12" s="1"/>
  <c r="E29" i="16" l="1"/>
  <c r="F29"/>
  <c r="D29"/>
  <c r="L51" i="17"/>
  <c r="L50" s="1"/>
  <c r="M51"/>
  <c r="M50" s="1"/>
  <c r="K51"/>
  <c r="L45" l="1"/>
  <c r="M45"/>
  <c r="K45"/>
  <c r="F23" i="16"/>
  <c r="E23"/>
  <c r="E27" l="1"/>
  <c r="F27"/>
  <c r="D27"/>
  <c r="K13" i="17" l="1"/>
  <c r="L48" l="1"/>
  <c r="L44" s="1"/>
  <c r="M48"/>
  <c r="M44" s="1"/>
  <c r="K48"/>
  <c r="K44" s="1"/>
  <c r="L42" l="1"/>
  <c r="L41" s="1"/>
  <c r="M42"/>
  <c r="M41" s="1"/>
  <c r="K42"/>
  <c r="K41" s="1"/>
  <c r="L40" l="1"/>
  <c r="M40"/>
  <c r="K12" l="1"/>
  <c r="E33" i="16" l="1"/>
  <c r="F33"/>
  <c r="D33"/>
  <c r="E10"/>
  <c r="F10"/>
  <c r="D21"/>
  <c r="M39" i="17"/>
  <c r="M62" s="1"/>
  <c r="L39"/>
  <c r="L62" s="1"/>
  <c r="K50"/>
  <c r="K40" s="1"/>
  <c r="M34"/>
  <c r="M33" s="1"/>
  <c r="L34"/>
  <c r="L33" s="1"/>
  <c r="K34"/>
  <c r="K33" s="1"/>
  <c r="M31"/>
  <c r="L31"/>
  <c r="K31"/>
  <c r="M29"/>
  <c r="L29"/>
  <c r="K29"/>
  <c r="M26"/>
  <c r="L26"/>
  <c r="K26"/>
  <c r="M16"/>
  <c r="L16"/>
  <c r="K16"/>
  <c r="D17" i="16"/>
  <c r="E17"/>
  <c r="F17"/>
  <c r="D19"/>
  <c r="E19"/>
  <c r="F19"/>
  <c r="E21"/>
  <c r="F21"/>
  <c r="D17" i="12"/>
  <c r="D16" s="1"/>
  <c r="D15" s="1"/>
  <c r="E17"/>
  <c r="E16" s="1"/>
  <c r="E15" s="1"/>
  <c r="F17"/>
  <c r="F16" s="1"/>
  <c r="F15" s="1"/>
  <c r="D21"/>
  <c r="D20" s="1"/>
  <c r="D19" s="1"/>
  <c r="E21"/>
  <c r="E20" s="1"/>
  <c r="E19" s="1"/>
  <c r="F21"/>
  <c r="F20" s="1"/>
  <c r="F19" s="1"/>
  <c r="D36" i="16" l="1"/>
  <c r="F36"/>
  <c r="E36"/>
  <c r="E14" i="12"/>
  <c r="E23" s="1"/>
  <c r="F14"/>
  <c r="F23" s="1"/>
  <c r="K39" i="17"/>
  <c r="K28"/>
  <c r="K25" s="1"/>
  <c r="K11" s="1"/>
  <c r="D14" i="12"/>
  <c r="D23" s="1"/>
  <c r="L28" i="17"/>
  <c r="L25" s="1"/>
  <c r="L11" s="1"/>
  <c r="M28"/>
  <c r="M25" s="1"/>
  <c r="M11" s="1"/>
  <c r="K62" l="1"/>
  <c r="G12" i="8"/>
  <c r="G11" s="1"/>
  <c r="G10" s="1"/>
  <c r="G21"/>
  <c r="H21"/>
  <c r="I21"/>
  <c r="G9" l="1"/>
  <c r="G197"/>
</calcChain>
</file>

<file path=xl/sharedStrings.xml><?xml version="1.0" encoding="utf-8"?>
<sst xmlns="http://schemas.openxmlformats.org/spreadsheetml/2006/main" count="2104" uniqueCount="504">
  <si>
    <t>Резервные фонды местной администрации</t>
  </si>
  <si>
    <t>Межбюджетные трансферты из краевого и федерального бюджета и доли софинансирования в рамках непрограмных расходов</t>
  </si>
  <si>
    <t>Иные закупки товаров, работ и услуг для государственных муниципальных нужд</t>
  </si>
  <si>
    <t>Национальная экономика</t>
  </si>
  <si>
    <t>Предоставление субсидий бюджетным, автономным учреждениям и иным некомерческим организациям</t>
  </si>
  <si>
    <t>Условно утвержденные расходы</t>
  </si>
  <si>
    <t>Всего</t>
  </si>
  <si>
    <t>Резервные фонды местной администрации в рамках непрограммных расходов</t>
  </si>
  <si>
    <t>00</t>
  </si>
  <si>
    <t>Резервные фонды местной администрации, в рамках непрограммных расходов</t>
  </si>
  <si>
    <t>Приложение №1</t>
  </si>
  <si>
    <t xml:space="preserve">                                                                 </t>
  </si>
  <si>
    <t>сумма</t>
  </si>
  <si>
    <t xml:space="preserve">Итого источников внутреннего  финансирования                                                               </t>
  </si>
  <si>
    <t xml:space="preserve">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t>
  </si>
  <si>
    <t>Муниципальная программа «Улучшение жизнедеятельности населения муниципального образования Недокурский сельсовет».</t>
  </si>
  <si>
    <t>Финансовое управление администрации Кежемского района</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</si>
  <si>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</si>
  <si>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Функционирование высшего должностного лица субъекта Российской Федерации и муниципального образования</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</si>
  <si>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</si>
  <si>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Обеспечение деятельности финансовых, налоговых и таможенных органов и органов финансового (финансового-бюджетного) надзора</t>
  </si>
  <si>
    <t>06</t>
  </si>
  <si>
    <t>Резервные фонды</t>
  </si>
  <si>
    <t xml:space="preserve">Культура, кинематография </t>
  </si>
  <si>
    <t>Дотации бюджетам субъектов Российской Федерации и муниципальных образований</t>
  </si>
  <si>
    <t>ИТОГО</t>
  </si>
  <si>
    <t>110</t>
  </si>
  <si>
    <t xml:space="preserve">          Источники внутреннего  финансирования дефицита</t>
  </si>
  <si>
    <t xml:space="preserve"> тыс. руб.</t>
  </si>
  <si>
    <t>№ строки</t>
  </si>
  <si>
    <t>01</t>
  </si>
  <si>
    <t>02</t>
  </si>
  <si>
    <t>10</t>
  </si>
  <si>
    <t>08</t>
  </si>
  <si>
    <t>04</t>
  </si>
  <si>
    <t>03</t>
  </si>
  <si>
    <t>Общегосударственные вопросы</t>
  </si>
  <si>
    <t>Межбюджетные трансферты</t>
  </si>
  <si>
    <t>Культура</t>
  </si>
  <si>
    <t>Жилищно-коммунальное хозяйство</t>
  </si>
  <si>
    <t>Национальная безопасность и правоохранительная деятельность</t>
  </si>
  <si>
    <t>Благоустройство</t>
  </si>
  <si>
    <t>Иные межбюджетные трансферты</t>
  </si>
  <si>
    <t>240</t>
  </si>
  <si>
    <t>540</t>
  </si>
  <si>
    <t>610</t>
  </si>
  <si>
    <t>120</t>
  </si>
  <si>
    <t>850</t>
  </si>
  <si>
    <t>Непрограммные расходы</t>
  </si>
  <si>
    <t>100</t>
  </si>
  <si>
    <t>200</t>
  </si>
  <si>
    <t>Целевая статья</t>
  </si>
  <si>
    <t>Вид расходов</t>
  </si>
  <si>
    <t>Функционирование органов местного самоуправления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</si>
  <si>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</si>
  <si>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</si>
  <si>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</si>
  <si>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800</t>
  </si>
  <si>
    <t>Уплата налогов, сборов и иных платежей</t>
  </si>
  <si>
    <t>Другие общегосударственные вопросы</t>
  </si>
  <si>
    <t>500</t>
  </si>
  <si>
    <t>600</t>
  </si>
  <si>
    <t>Субсидии бюджетным учреждениям</t>
  </si>
  <si>
    <t>Дорожное хозяйство (дорожные фонды)</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</si>
  <si>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</si>
  <si>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</si>
  <si>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 в рамках непрограмных расходов</t>
  </si>
  <si>
    <t>Физическая культура и спорт</t>
  </si>
  <si>
    <t>Массовый спорт</t>
  </si>
  <si>
    <t>тыс. рублей</t>
  </si>
  <si>
    <t>3</t>
  </si>
  <si>
    <t>4</t>
  </si>
  <si>
    <t>5</t>
  </si>
  <si>
    <t>6</t>
  </si>
  <si>
    <t>Резервные средства</t>
  </si>
  <si>
    <t>Администрация Недокурского сельсовета</t>
  </si>
  <si>
    <t xml:space="preserve"> </t>
  </si>
  <si>
    <t>тыс.руб.</t>
  </si>
  <si>
    <t>Код бюджетной классификации</t>
  </si>
  <si>
    <t>Код группы</t>
  </si>
  <si>
    <t>Код подгруппы</t>
  </si>
  <si>
    <t>код статьи</t>
  </si>
  <si>
    <t>код подстатьи</t>
  </si>
  <si>
    <t>код элемента</t>
  </si>
  <si>
    <t>000</t>
  </si>
  <si>
    <t>0000</t>
  </si>
  <si>
    <t>НАЛОГОВЫЕ И НЕНАЛОГОВЫЕ ДОХОДЫ</t>
  </si>
  <si>
    <t>1</t>
  </si>
  <si>
    <t xml:space="preserve">НАЛОГИ НА ПРИБЫЛЬ, ДОХОДЫ </t>
  </si>
  <si>
    <t>182</t>
  </si>
  <si>
    <t>010</t>
  </si>
  <si>
    <t xml:space="preserve">Налог на доходы физических лиц </t>
  </si>
  <si>
    <t>020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</si>
  <si>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</si>
  <si>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030</t>
  </si>
  <si>
    <t>040</t>
  </si>
  <si>
    <t>022</t>
  </si>
  <si>
    <t>30</t>
  </si>
  <si>
    <t>40</t>
  </si>
  <si>
    <t>50</t>
  </si>
  <si>
    <t>60</t>
  </si>
  <si>
    <t>НАЛОГИ НА ИМУЩЕСТВО</t>
  </si>
  <si>
    <t>Налог на имущество физических лиц</t>
  </si>
  <si>
    <t xml:space="preserve">Земельный налог </t>
  </si>
  <si>
    <t>Государственная пошлина по делам, рассматриваемым в судах общей юрисдикции, мировыми судьями</t>
  </si>
  <si>
    <t>033</t>
  </si>
  <si>
    <t>2</t>
  </si>
  <si>
    <t>БЕЗВОЗМЕЗДНЫЕ ПОСТУПЛЕНИЯ</t>
  </si>
  <si>
    <t>БЕЗВОЗМЕЗДНЫЕ ПОСТУПЛЕНИЯ ОТ ДРУГИХ БЮДЖЕТОВ БЮДЖЕТНОЙ СИСТЕМЫ РОССИЙСКОЙ ФЕДЕРАЦИИ</t>
  </si>
  <si>
    <t>807</t>
  </si>
  <si>
    <t>001</t>
  </si>
  <si>
    <t>999</t>
  </si>
  <si>
    <t>ВСЕГО ДОХОДОВ</t>
  </si>
  <si>
    <t>043</t>
  </si>
  <si>
    <t>Земельный налог с организаций, обладающих земельным участком, расположенным в границах сельских поселений</t>
  </si>
  <si>
    <t>Раздел             Подраздел</t>
  </si>
  <si>
    <t>0800</t>
  </si>
  <si>
    <t>0801</t>
  </si>
  <si>
    <t>1100</t>
  </si>
  <si>
    <t>1102</t>
  </si>
  <si>
    <t>0300</t>
  </si>
  <si>
    <t>0310</t>
  </si>
  <si>
    <t>0400</t>
  </si>
  <si>
    <t>0409</t>
  </si>
  <si>
    <t>0500</t>
  </si>
  <si>
    <t>0503</t>
  </si>
  <si>
    <t>0100</t>
  </si>
  <si>
    <t>0104</t>
  </si>
  <si>
    <t>0102</t>
  </si>
  <si>
    <t>0106</t>
  </si>
  <si>
    <t>0111</t>
  </si>
  <si>
    <t>0113</t>
  </si>
  <si>
    <t>0200</t>
  </si>
  <si>
    <t>0203</t>
  </si>
  <si>
    <t>7</t>
  </si>
  <si>
    <t>8</t>
  </si>
  <si>
    <t>9</t>
  </si>
  <si>
    <t>Раздел      Подраздел</t>
  </si>
  <si>
    <t xml:space="preserve">  Рз              ПРз</t>
  </si>
  <si>
    <t>Приложение № 4</t>
  </si>
  <si>
    <t xml:space="preserve">Закупка товаров, работ и услуг для государственных (муниципальных) нужд
</t>
  </si>
  <si>
    <t>Иные закупки товаров, работ и услуг для обеспечения государственных (муниципальных) нужд</t>
  </si>
  <si>
    <t>Закупка товаров, работ и услуг для государственных (муниципальных) нужд</t>
  </si>
  <si>
    <t>Приложение № 3</t>
  </si>
  <si>
    <t xml:space="preserve">Главные администраторы </t>
  </si>
  <si>
    <t xml:space="preserve">                                                              Приложение № 5</t>
  </si>
  <si>
    <t xml:space="preserve">Муниципальная программа «Улучшение жизнедеятельности населения муниципального образования Недокурский сельсовет» </t>
  </si>
  <si>
    <t>Главные администраторы доходов бюджета Недокурского сельсовета Кежемского района Красноярского края</t>
  </si>
  <si>
    <t>Администрация Недокурского сельсовета Кежемского района Красноярского края</t>
  </si>
  <si>
    <t>Прочие неналоговые доходы бюджетов сельских поселений</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</si>
  <si>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</si>
  <si>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 xml:space="preserve">Невыясненные поступления, зачисляемые в бюджеты сельских поселений  </t>
  </si>
  <si>
    <t>Средства самообложения граждан, зачисляемые в бюджеты сельских поселений</t>
  </si>
  <si>
    <t xml:space="preserve">Акцизы на автомобильный бензин, производимый на территории РФ </t>
  </si>
  <si>
    <t>Доходы бюджетов сельских поселений от возврата бюджетными учреждениями остатков субсидий прошлых лет</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</si>
  <si>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</si>
  <si>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807 1 08 04020 01 1000 110</t>
  </si>
  <si>
    <t>807 1 08 04020 01 2000 110</t>
  </si>
  <si>
    <t>807 1 08 04020 01 3000 110</t>
  </si>
  <si>
    <t>807 1 08 04020 01 4000 110</t>
  </si>
  <si>
    <t>024</t>
  </si>
  <si>
    <t xml:space="preserve"> Иные межбюджетные трансферты</t>
  </si>
  <si>
    <t>04 0 00 00000</t>
  </si>
  <si>
    <t>04 1 00 00000</t>
  </si>
  <si>
    <t>04 1 00 00220</t>
  </si>
  <si>
    <t>04 0 00  00000</t>
  </si>
  <si>
    <t>04 1 00  00000</t>
  </si>
  <si>
    <t>04 1 00  00210</t>
  </si>
  <si>
    <t>04 1 00 00210</t>
  </si>
  <si>
    <t>04 5 00 00000</t>
  </si>
  <si>
    <t>04 2 00 00000</t>
  </si>
  <si>
    <t>04 3 00 00000</t>
  </si>
  <si>
    <t>04 3 00 10110</t>
  </si>
  <si>
    <t>04 4 00 00000</t>
  </si>
  <si>
    <t>04 4 00 75140</t>
  </si>
  <si>
    <t>04 4 00 51180</t>
  </si>
  <si>
    <t>03 2 00 00000</t>
  </si>
  <si>
    <t>03 0 00 00000</t>
  </si>
  <si>
    <t>03 2 00 49080</t>
  </si>
  <si>
    <t>03 3 00 00000</t>
  </si>
  <si>
    <t>03 3 00 49010</t>
  </si>
  <si>
    <t xml:space="preserve">03 3 00 49040 </t>
  </si>
  <si>
    <t>03 3 00 49040</t>
  </si>
  <si>
    <t>03 3 00 49050</t>
  </si>
  <si>
    <t>02 0 00 00000</t>
  </si>
  <si>
    <t>02 0 00 00610</t>
  </si>
  <si>
    <t>04 1 00  00220</t>
  </si>
  <si>
    <t>Глава муниципального образования в рамках непрограммных расходов</t>
  </si>
  <si>
    <t>04 5 00 48010</t>
  </si>
  <si>
    <t>Субвенции на выполнение государственных полномочий по созданию и обеспечению деятельности административных комиссий, в рамках непрограмных мероприятий</t>
  </si>
  <si>
    <t>Прочие непрограммные расходы</t>
  </si>
  <si>
    <t>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t>
  </si>
  <si>
    <t>Расходы на выплаты персоналу государственных муниципальных  органов</t>
  </si>
  <si>
    <t>Муниципальные программы</t>
  </si>
  <si>
    <t>Межбюджетные трансферты из краевого и федерального бюджета и доли софинансирования в рамках непрограммных расходов</t>
  </si>
  <si>
    <t>Прочие непрограммные мероприятия</t>
  </si>
  <si>
    <t>2019 год</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</si>
  <si>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</si>
  <si>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</si>
  <si>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</si>
  <si>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</si>
  <si>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35</t>
  </si>
  <si>
    <t>118</t>
  </si>
  <si>
    <t>Субвенции бюджетам сельских поселений на осуществление первичного воинского учета на территориях, где отсутствуют военные комиссариаты</t>
  </si>
  <si>
    <t>49</t>
  </si>
  <si>
    <t>Прочие межбюджетные трансферты, передаваемые бюджетам сельских поселений</t>
  </si>
  <si>
    <t>Субвенции местным бюджетам на выполнение передаваемых полномочий субъектов Российской Федерации</t>
  </si>
  <si>
    <t>2020 год</t>
  </si>
  <si>
    <t>Всего доходы  бюджета сельсовета на 2020 год</t>
  </si>
  <si>
    <t>Культура, кинематография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</si>
  <si>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</si>
  <si>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</si>
  <si>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Закупка товаров, работ и услуг для обеспечения государственных (муниципальных) нужд
</t>
  </si>
  <si>
    <t>Субвенции на выполнение государственных полномочий по созданию и обеспечению деятельности административных комиссий, в рамках непрограммных мероприятий</t>
  </si>
  <si>
    <t>Осуществление первичного воинского учета на территориях где отсутствуют военные комиссариаты, в рамках непрограммных расходов</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</si>
  <si>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(прочие поступления)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</si>
  <si>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(сумма платежа (перерасчеты, недоимка и задолженность по соответствующему платежу, в том числе по отмененному))</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</si>
  <si>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(пени и проценты по соответствующему платежу)</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</si>
  <si>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(суммы денежных взысканий (штрафов) по соответствующему платежу согласно законодательству Российской Федерации)</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</si>
  <si>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</si>
  <si>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</si>
  <si>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</si>
  <si>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</si>
  <si>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сельских поселений</t>
  </si>
  <si>
    <t>807 01 05 02 01 10 0000 510</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</si>
  <si>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</si>
  <si>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</si>
  <si>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</si>
  <si>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807 01 05 02 01 10 0000 610</t>
  </si>
  <si>
    <t>Уменьшение  прочих  остатков  денежных  средств бюджетов сельских поселений</t>
  </si>
  <si>
    <t>Дотации на выравнивание бюджетной обеспеченности</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</si>
  <si>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</si>
  <si>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</si>
  <si>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сельских поселений от возврата иными организациями остатков субсидий прошлых лет</t>
  </si>
  <si>
    <t>04 7 00 00000</t>
  </si>
  <si>
    <t>04 7 00 48220</t>
  </si>
  <si>
    <t>Муниципальная программа «Развитие физической культуры и спорта в  муниципальном образовании Недокурский сельсовет».</t>
  </si>
  <si>
    <t>Обеспечение деятельности оказание услуг подведомственных учреждений в рамках муниципальной программы «Развитие физической культуры и спорта в  муниципальном образовании Недокурский сельсовет».</t>
  </si>
  <si>
    <t>Земельный налог с организаций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</si>
  <si>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</si>
  <si>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t>
  </si>
  <si>
    <t>ГОСУДАРСТВЕННАЯ ПОШЛИНА</t>
  </si>
  <si>
    <t xml:space="preserve"> 01 05 00 00 00 0000 000</t>
  </si>
  <si>
    <t xml:space="preserve"> 01 05 00 00 00 0000 500</t>
  </si>
  <si>
    <t xml:space="preserve"> 01 05 02 00 00 0000 500</t>
  </si>
  <si>
    <t xml:space="preserve"> 01 05 02 01 00 0000 510</t>
  </si>
  <si>
    <t xml:space="preserve"> 01 05 02 01 10 0000 510</t>
  </si>
  <si>
    <t xml:space="preserve"> 01 05 00 00 00 0000 600</t>
  </si>
  <si>
    <t xml:space="preserve"> 01 05 02 00 00 0000 600</t>
  </si>
  <si>
    <t xml:space="preserve"> 01 05 02 01 00 0000 610</t>
  </si>
  <si>
    <t xml:space="preserve"> 01 05 02 01 10 0000 610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</si>
  <si>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</si>
  <si>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Прочие межбюджетные трансферты, передаваемые бюджетам </t>
  </si>
  <si>
    <t xml:space="preserve">Субвенции бюджетам на осуществление первичного воинского учета на территориях, где отсутствуют военные комиссариаты
</t>
  </si>
  <si>
    <t>807 1 11 05075 10 2000 120</t>
  </si>
  <si>
    <t>Доходы от сдачи в аренду имущества, составляющего казну сельских поселений (за исключением земельных участков) (пени и проценты по соответствующему платежу)</t>
  </si>
  <si>
    <t>807 1 11 05075 10 3000 120</t>
  </si>
  <si>
    <t>Доходы от сдачи в аренду имущества, составляющего казну сельских поселений (за исключением земельных участков)  (суммы денежных взысканий (штрафов) по соответствующему платежу согласно законодательству Российской Федерации)</t>
  </si>
  <si>
    <t>Наименование кода поступлений в бюджет, группы, подгруппы, статьи, подстатьи, элемента, подвида, аналитической группы вида источников финансирования дефицитов бюджетов</t>
  </si>
  <si>
    <t>Наименование кода классификации доходов бюджета</t>
  </si>
  <si>
    <t>Код классификации доходов бюджета</t>
  </si>
  <si>
    <t>Наименование кода группы, подгруппы, статьи и вида источника финансирования дефицита бюджета</t>
  </si>
  <si>
    <t xml:space="preserve">Код классификации источников финансирования дефицита бюджета </t>
  </si>
  <si>
    <t>Код главного администратора</t>
  </si>
  <si>
    <t>код аналитической группы подвида</t>
  </si>
  <si>
    <t>код группы подвида</t>
  </si>
  <si>
    <t>код главного администратора</t>
  </si>
  <si>
    <t>Наименование показателя бюджетной классификации</t>
  </si>
  <si>
    <t>Наименование главного распорядителя и наименование показателей бюджетной классификации</t>
  </si>
  <si>
    <t>Код главного распорядителя бюджетных средств</t>
  </si>
  <si>
    <t>Наименование муниципальной программы и наименование показателей бюджетной классификации</t>
  </si>
  <si>
    <t>Доходы, поступающие в порядке возмещения расходов, понесенных в связи с эксплуатацией имущества сельских поселений</t>
  </si>
  <si>
    <t>Прочие доходы от компенсации затрат бюджетов сельских поселений</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</si>
  <si>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</si>
  <si>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</si>
  <si>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807 1 13 02065 10 0000 130</t>
  </si>
  <si>
    <t>807 1 13 02995 10 0000 130</t>
  </si>
  <si>
    <t>807 1 14 02053 10 0000 410</t>
  </si>
  <si>
    <t>Наименование</t>
  </si>
  <si>
    <t>807 1 14 06025 10 0000 430</t>
  </si>
  <si>
    <t>Доходы от сдачи в аренду имущества, составляющего казну сельских поселений (за исключением земельных участков)</t>
  </si>
  <si>
    <t>Другие вопросы в области жилищно-коммунального хозяйства</t>
  </si>
  <si>
    <t>0505</t>
  </si>
  <si>
    <t>Здравоохранение</t>
  </si>
  <si>
    <t>0900</t>
  </si>
  <si>
    <t>Другие вопросы в области здравоохранения</t>
  </si>
  <si>
    <t>0909</t>
  </si>
  <si>
    <t>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t>
  </si>
  <si>
    <t>04 2 00 48110</t>
  </si>
  <si>
    <t>04 2 00 49640</t>
  </si>
  <si>
    <t>Руководство и управление в сфере управленческих функций органов местного самоуправления в рамках непрограмных расходов органов местного самоуправления</t>
  </si>
  <si>
    <t>Транспортировка в морг безродных, невостребованных и неопознанных умерших в рамках непрограммных расходов</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</si>
  <si>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непрограмных расходов</t>
  </si>
  <si>
    <t xml:space="preserve">Субсидирование учреждений бюджетной сферы, в том числе казенных, бюджетных, автономных и некоммерческих организаций </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</si>
  <si>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t>
  </si>
  <si>
    <t>11</t>
  </si>
  <si>
    <t>2021 год</t>
  </si>
  <si>
    <t>Всего доходы  бюджета сельсовета на 2021 год</t>
  </si>
  <si>
    <t>150</t>
  </si>
  <si>
    <t>807 2 02 30024 10 7514 150</t>
  </si>
  <si>
    <t>807 2 02 35118 10 0000 150</t>
  </si>
  <si>
    <t>807 2 18 60010 10 0000 150</t>
  </si>
  <si>
    <t>807 2 18 60020 10 0000 150</t>
  </si>
  <si>
    <t>807 2 19 60010 10 0000 150</t>
  </si>
  <si>
    <t>900 1 17 01 050 10 0000 150</t>
  </si>
  <si>
    <t>900 2 08 05 000 10 0000 150</t>
  </si>
  <si>
    <t>807 2 07 05030 10 0000 150</t>
  </si>
  <si>
    <t>807 2 18 05010 10 0000 150</t>
  </si>
  <si>
    <t>807 2 18 05030 10 0000 150</t>
  </si>
  <si>
    <t>807 1 17 14030 10 0000 150</t>
  </si>
  <si>
    <t>Иные межбюджетные трансферты выделяемые из бюджета Недокурского сельсовета в районный бюджет на осуществление полномочий по внутреннему муниципальному финансовому контролю в рамках непрограммных расходов</t>
  </si>
  <si>
    <t>Социальная политика</t>
  </si>
  <si>
    <t>Пенсионное обеспечение</t>
  </si>
  <si>
    <t>Доплата к пенсии муниципальных служащих в рамках непрограммных расходов</t>
  </si>
  <si>
    <t>Социальное обеспечение и иные выплаты населению</t>
  </si>
  <si>
    <t>Публичные нормативные социальные выплаты гражданам</t>
  </si>
  <si>
    <t>1000</t>
  </si>
  <si>
    <t>1001</t>
  </si>
  <si>
    <t>300</t>
  </si>
  <si>
    <t>310</t>
  </si>
  <si>
    <t>Обеспечение пожарной безопасности</t>
  </si>
  <si>
    <t>04 8 00 00000</t>
  </si>
  <si>
    <t>04 8 00 01110</t>
  </si>
  <si>
    <t>Обеспечение деятельности финансовых, налоговых и таможенных органов и органов финансового (финансово-бюджетного) надзора</t>
  </si>
  <si>
    <t>Иные межбюджетные трансферты выделяемые из бюджета Недокурского сельсовета в районный бюджет  по организации исполнения бюджета поселения в рамках непрограммных расходов</t>
  </si>
  <si>
    <t>Приложение 2</t>
  </si>
  <si>
    <t>807 1 11 05075 10 1000 120</t>
  </si>
  <si>
    <t>Доходы от сдачи в аренду имущества, составляющего казну сельских поселений (за исключением земельных участков)) (сумма платежа (перерасчеты, недоимка и задолженность по соответствующему платежу, в том числе по отмененному))</t>
  </si>
  <si>
    <t>807 1 17 01050 10 0000 180</t>
  </si>
  <si>
    <t>807 1 17 05050 10 0000 180</t>
  </si>
  <si>
    <t xml:space="preserve">Прочие безвозмездные поступления в бюджеты сельских поселений </t>
  </si>
  <si>
    <t>Невыясненные поступления, зачисляемые в бюджеты сельских поселений</t>
  </si>
  <si>
    <t xml:space="preserve"> бюджета   Недокурского сельсовета  на 2020 год и плановый период 2021-2022 годов</t>
  </si>
  <si>
    <t>"О  бюджете Недокурского сельсовета на 2020 год и плановый период 2021-2022 годов"</t>
  </si>
  <si>
    <t xml:space="preserve"> источников внутреннего финансирования дефицита бюджета Недокурского сельсовета на 2020 год и плановый период 2021-2022 годы</t>
  </si>
  <si>
    <t>2022 год</t>
  </si>
  <si>
    <t>Всего доходы  бюджета сельсовета на 2022 год</t>
  </si>
  <si>
    <t xml:space="preserve">Доходы бюджета Недокурского сельсовета на 2020 год и плановый период 2021-2022 годов </t>
  </si>
  <si>
    <t>Распределение расходов бюджета Недокурского сельсовета на 2020  год и плановый период 2021-2022 годов по разделам и подразделам классификации расходов бюджетов Российской Федерации</t>
  </si>
  <si>
    <t>807 2 02 16001 10 0000 150</t>
  </si>
  <si>
    <t>Дотации бюджетам сельских поселений на выравнивание бюджетной обеспеченности из бюджетов муниципальных районов</t>
  </si>
  <si>
    <t xml:space="preserve">Прочие межбюджетные трансферты, передаваемые бюджетам сельских поселений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t>
  </si>
  <si>
    <t>807 2 02 49999 10 0002 150</t>
  </si>
  <si>
    <t xml:space="preserve">Прочие межбюджетные трансферты, передаваемые бюджетам сельских поселений (на поддержку мер по обеспечению сбалансированности бюджетов) </t>
  </si>
  <si>
    <t>807 2 02 49999 10 0001 150</t>
  </si>
  <si>
    <t xml:space="preserve">Прочие межбюджетные трансферты, передаваемые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 </t>
  </si>
  <si>
    <t>807 2 02 49999 10 0009 150</t>
  </si>
  <si>
    <t>807 2 02 49999 10 0008 150</t>
  </si>
  <si>
    <t xml:space="preserve">Прочие межбюджетные трансферты, передаваемые бюджетам сельских поселений (на капитальный ремонт и ремонт автомобильных дорог общего пользования местного значения за счет средств дорожного фонда Красноярского края) </t>
  </si>
  <si>
    <t xml:space="preserve">Прочие межбюджетные трансферты, передаваемые бюджетам сельских поселений ( на реализацию проектов по благоустройству территорий сельских населенных пунктов и городских поселений с численностью населения не более 10 000 человек, инициированных гражданами соответствующего населенного пункта, поселения) </t>
  </si>
  <si>
    <t>807 2 02 49999 10 0010 150</t>
  </si>
  <si>
    <t xml:space="preserve">Прочие межбюджетные трансферты, передаваемые бюджетам сельских поселений (на обеспечение первичных мер пожарной безопасности) </t>
  </si>
  <si>
    <t>807 2 02 49999 10 0011 150</t>
  </si>
  <si>
    <t>Прочие межбюджетные трансферты, передаваемые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</si>
  <si>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807 2 02 49999 10 0012 150</t>
  </si>
  <si>
    <t>807 2 02 49999 10 0013 150</t>
  </si>
  <si>
    <t>807 2 02 49999 10 0014 150</t>
  </si>
  <si>
    <t>Прочие межбюджетные трансферты, передаваемые бюджетам сельских поселений (на создание условий для развития услуг связи в малочисленных и труднодоступных населенных пунктах Красноярского края)</t>
  </si>
  <si>
    <t>Прочие межбюджетные трансферты, передаваемые бюджетам сельских поселений ( на повышение безопасности дорожного движения)</t>
  </si>
  <si>
    <t xml:space="preserve">Субвенции бюджетам сельских поселений на выполнение передаваемых полномочий субъектов Российской Федерации (на выполнение государственных полномочий по созданию и обеспечению деятельности административных комиссий) </t>
  </si>
  <si>
    <t>Ведомственная структура расходов бюджета Недокурского сельсовета на 2020 год  и плановый период 2021-2022 годов</t>
  </si>
  <si>
    <t>Распределение бюджетных ассигнований по целевым статьям (муниципальным программам Недокурского сельсовета и непрограммным направлениям деятельности), группам и подгруппам видов расходов, разделам, подразделам классификации расходов бюджета сельсовета на  2020 год и плановый период  2021-2022 годов</t>
  </si>
  <si>
    <t xml:space="preserve">       Приложение 6</t>
  </si>
  <si>
    <t>04 5 00 42060</t>
  </si>
  <si>
    <t>04 5 00 48510</t>
  </si>
  <si>
    <t>Обеспечение первичных мер пожарной безопасности в рамках непрограммных расходов</t>
  </si>
  <si>
    <t>04 2 00 S4120</t>
  </si>
  <si>
    <t xml:space="preserve">Подпрограмма: «Развитие транспортной инфраструктуры муниципального образования Недокурский сельсовет» </t>
  </si>
  <si>
    <t xml:space="preserve">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в рамках подпрограммы  «Развитие транспортной инфраструктуры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 </t>
  </si>
  <si>
    <t>Подпрограмма «Благоустройство в муниципальном образовании Недокурский сельсовет»</t>
  </si>
  <si>
    <t>Уличное освещение,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</si>
  <si>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Организация и содержание мест захоронения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</si>
  <si>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Прочие расходы на благоустройство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</si>
  <si>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Приложение  7</t>
  </si>
  <si>
    <t>Обеспечение деятельности оказание услуг подведомственных учреждений в рамках муниципальной программы «Развитие физической культуры и спорта в  муниципальном образовании Недокурский сельсовет» .</t>
  </si>
  <si>
    <t>Подпрограмма: «Развитие транспортной инфраструктуры муниципального образования Недокурский сельсовет»</t>
  </si>
  <si>
    <t>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в рамках подпрограммы «Развитие транспортной инфраструктуры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 .</t>
  </si>
  <si>
    <t xml:space="preserve">Организация и содержание мест захоронения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                </t>
  </si>
  <si>
    <t>Иные межбюджетные трансферты выделяемые из бюджета Недокурского сельсовета в районный бюджет по организации исполнения бюджета поселения  в рамках непрограммных расходов</t>
  </si>
  <si>
    <t>Расходы на обеспечение первичных мер пожарной безопасности в рамках непрограммных расходов</t>
  </si>
  <si>
    <t>Защита населения и территории от чрезвычайных ситуаций природного и техногенного характера, гражданская оборона</t>
  </si>
  <si>
    <t>Приложение 8</t>
  </si>
  <si>
    <t>Объем межбюджетных трансфертов, получаемых из других бюджетов бюджетной системы Российской Федерации Недокурского сельсовета  на 2020 год и плановый период 2021-2022 годов</t>
  </si>
  <si>
    <t>Распределение иных межбюджетных трансфертов, выделяемых из бюджета Недокурского сельсовета в районный бюджет на финансирование расходов по передаваемым органами местного самоуправления поселений для осуществления части полномочий органами местного самоуправления  района на 2020 год и плановый период 2021-2022 годов</t>
  </si>
  <si>
    <t>0011</t>
  </si>
  <si>
    <t>7514</t>
  </si>
  <si>
    <t>0001</t>
  </si>
  <si>
    <t>0002</t>
  </si>
  <si>
    <t>04 1 00 10490</t>
  </si>
  <si>
    <t>Прочие непрограмные мероприятия</t>
  </si>
  <si>
    <t>04 6 00 00000</t>
  </si>
  <si>
    <t>Мероприятия в области занятости населения в рамках непрограммных расходов</t>
  </si>
  <si>
    <t>04 6 00 46040</t>
  </si>
  <si>
    <t>Иные межбюджетные трансферты, передаваемые из бюджета Недокурского сельсовета в районный бюджет (на обеспечение развития и укрепления материально-технической базы домов культуры в населенных пунктах с числом жителей до 50 тысяч человек)</t>
  </si>
  <si>
    <t>Иные межбюджетные трансферты выделяемые из бюджета Недокурского сельсовета в районный бюджет  (на обеспечение развития и укрепления материально-технической базы домов культуры в населенных пунктах с числом жителей до 50 тысяч человек) в рамках непрограммных расходов</t>
  </si>
  <si>
    <t>04 1 00  10490</t>
  </si>
  <si>
    <t xml:space="preserve">к решению Недокурского сельского Совета депутатов </t>
  </si>
  <si>
    <t>Иные межбюджетные трансферты выделяемые из бюджета Недокурского сельсовета в районный бюджет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t>
  </si>
  <si>
    <t>04 7 00 10490</t>
  </si>
  <si>
    <t>Жилищное хозяйство</t>
  </si>
  <si>
    <t>0501</t>
  </si>
  <si>
    <t>Расходы по взносам на капитальный ремонт муниципального жилищного фонда  в рамках непрограммных расходов</t>
  </si>
  <si>
    <t>04 2 00 43150</t>
  </si>
  <si>
    <t>Закупка товаров, работ и услуг для обеспечения государственных (муниципальных) нужд</t>
  </si>
  <si>
    <t>Расходы на ремонт и содержание муниципальных жилых помещений в рамках непрограммных расходов</t>
  </si>
  <si>
    <t>04 2 00 49590</t>
  </si>
  <si>
    <t xml:space="preserve">Подпрограмма:«Энергосбережение и повышение энергетической эффективности муниципального образования Недокурский сельсовет» </t>
  </si>
  <si>
    <t>03 4 00 00000</t>
  </si>
  <si>
    <t>Расходы по энергосбережению и повышению энергетической эффективности в рамках подпрограммы «Энергосбережение и повышение энергетической эффективности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t>
  </si>
  <si>
    <t>03 4 00 49320</t>
  </si>
  <si>
    <t xml:space="preserve">Подпрограмма: «Энергосбережение и повышение энергетической эффективности муниципального образования Недокурский сельсовет» </t>
  </si>
  <si>
    <t>03  400 00000</t>
  </si>
  <si>
    <t>807 1 16 10100 10 0000 140</t>
  </si>
  <si>
    <t>807 1 16 02020 02 0000 140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</si>
  <si>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</si>
  <si>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807 1 16 07090 10 0000 140</t>
  </si>
  <si>
    <t>Иные штрафы, неустойки, пени, уплаченные  в соответствии с законом или договором в случае не исполнения или ненадлежащего исполнения обязательств перед муниципальным органом, (муниципальным казенным учреждением)сельского поселения</t>
  </si>
  <si>
    <t>000 01 05 00 00 00 0000 000</t>
  </si>
  <si>
    <t>000 01 05 00 00 00 0000 500</t>
  </si>
  <si>
    <t>000 01 05 02 00 00 0000 500</t>
  </si>
  <si>
    <t>000 01 05 02 01 00 0000 510</t>
  </si>
  <si>
    <t>000 01 05 00 00 00 0000 600</t>
  </si>
  <si>
    <t>000 01 05 02 00 00 0000 600</t>
  </si>
  <si>
    <t>000 01 05 02 01 00 0000 610</t>
  </si>
  <si>
    <t>31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</si>
  <si>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</si>
  <si>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41</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</si>
  <si>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</si>
  <si>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51</t>
  </si>
  <si>
    <t>61</t>
  </si>
  <si>
    <t>Доходы от уплаты акцизов на автомобильный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</si>
  <si>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</si>
  <si>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на имущество физических лиц , взимаемый по ставкам , применяемым к объектам налогообложения , расположенным в границах сельских поселений</t>
  </si>
  <si>
    <t>05</t>
  </si>
  <si>
    <t>075</t>
  </si>
  <si>
    <t>070</t>
  </si>
  <si>
    <t>Доходы от сдачи в аренду имущества, составляющего государственную (муниципальную) казну (за исключением земельных участков)</t>
  </si>
  <si>
    <t>16</t>
  </si>
  <si>
    <t>Субвенции бюджетам бюджетной системы Российской Федерации</t>
  </si>
  <si>
    <t>Субвенции бюджетам сельских поселений на выполнение передаваемых полномочий субъектов Российской Федерации</t>
  </si>
  <si>
    <t>Уличное освещение, в рамках подпрограммы «Благоустройство в муниципальном образовании Недокурский сельсовет» муниципальной программы «Улучшение жизнедеятельности населения муниципального образования Недокурский сельсовет»</t>
  </si>
  <si>
    <t>Руководство и управление в сфере управленческих функций органов местного самоуправления в рамках непрограммных расходов органов местного самоуправления</t>
  </si>
  <si>
    <t>Прочие межбюджетные трансферты, передаваемые бюджетам сельских поселений (на повышение безопасности дорожного движения, за счет средств дорожного фонда Красноярского края)</t>
  </si>
  <si>
    <t>807 2 02 49999 10 0015 150</t>
  </si>
  <si>
    <t>807 2 02 49999 10 0016 150</t>
  </si>
  <si>
    <t>Прочие межбюджетные трансферты, передаваемые бюджетам сельских поселений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t>
  </si>
  <si>
    <t>0016</t>
  </si>
  <si>
    <t>0009</t>
  </si>
  <si>
    <t>03 2 00 S5080</t>
  </si>
  <si>
    <t xml:space="preserve">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«Развитие транспортной инфраструктуры муниципального образования Недокурский сельсовет»   муниципальной программы «Улучшение жизнедеятельности населения муниципального образования Недокурский сельсовет» </t>
  </si>
  <si>
    <t>04 2 00 49190</t>
  </si>
  <si>
    <t>Расходы на выполнение кадастровых работ в рамках непрограммных расходов</t>
  </si>
  <si>
    <t>04 7 00 10480</t>
  </si>
  <si>
    <t>Иные межбюджетные трансферты выделяемые из бюджета Недокурского сельсовета в районный бюджет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в рамках непрограммных расходов</t>
  </si>
  <si>
    <t xml:space="preserve">            Код</t>
  </si>
  <si>
    <t>0020</t>
  </si>
  <si>
    <t xml:space="preserve">Прочие межбюджетные трансферты, передаваемые бюджетам сельских поселений ( поддержка лучших сельских учреждений культуры) </t>
  </si>
  <si>
    <t>03 0 00  00000</t>
  </si>
  <si>
    <t>Подпрограмма: «Обеспечение безопасности жизнедеятельности муниципального образования Недокурский сельсовет»</t>
  </si>
  <si>
    <t>03 1 00 00000</t>
  </si>
  <si>
    <t>Реализация мероприятий по предупреждению пожаров и обеспечению пожарной безопасности в рамках подпрограммы "Обеспечение безопасности жизнедеятельности муниципального образования Недокурский сельсовет" муниципальной программы "Улучшение жизнидеятельности населения муниципального образования Недокурский сельсовет"</t>
  </si>
  <si>
    <t>03 1 00 49230</t>
  </si>
  <si>
    <t>04 7 00 L5193</t>
  </si>
  <si>
    <t>Иные межбюджетные трансферты выделяемые из бюджета Недокурского сельсовета в районный бюджет (поддержка лучших сельских учреждений культуры) в рамках непрограммных расходов</t>
  </si>
  <si>
    <t>Реализация мероприятий по предупреждению пожаров и обеспечению пожарной безопасности в рамках подпрограммы"Обеспечение безопасности жизнедеятельности муниципального образования Недокурский сельсовет" муниципальной программы "Улучшение жизнидеятельности населения муниципального образования Недокурский сельсовет"</t>
  </si>
  <si>
    <t>807 2 02 49999 10 0020 150</t>
  </si>
  <si>
    <t xml:space="preserve">к решению Недокурского сельского Совета депутатов "О  бюджете Недокурского сельсовета на 2020 год и плановый период 2021-2022 годов"                                                     </t>
  </si>
  <si>
    <t xml:space="preserve">к решению Недокурского сельского Совета депутатов "О  бюджете Недокурского сельсовета на 2020 год и плановый период 2021-2022 годов"                                           </t>
  </si>
  <si>
    <t xml:space="preserve">к  решению Недокурского сельского Совета депутатов "О  бюджете Недокурского сельсовета на 2020 год и плановый период 2021-2022 годов"                                        </t>
  </si>
  <si>
    <t xml:space="preserve">к решению Недокурского сельского Совета депутатов "О  бюджете Недокурского сельсовета на 2020 год и плановый период 2021-2022 годов"                                                                                         </t>
  </si>
  <si>
    <t xml:space="preserve">к решению Недокурского сельского Совета депутатов "О  бюджете Недокурского сельсовета на 2020 год и плановый период 2021-2022 годов"                                                       </t>
  </si>
  <si>
    <t xml:space="preserve">Прочие межбюджетные трансферты, передаваемые бюджетам сельских поселений (поддержка лучших сельских учреждений культуры) </t>
  </si>
  <si>
    <t>807 2 02 49999 10 0023 150</t>
  </si>
  <si>
    <t xml:space="preserve">Прочие межбюджетные трансферты, передаваемые бюджетам сельских поселений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 </t>
  </si>
  <si>
    <t xml:space="preserve">Прочие межбюджетные трансферты, передаваемые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 (софинансирование))  </t>
  </si>
  <si>
    <t>807 2 02 49999 10 0021 150</t>
  </si>
  <si>
    <t>17</t>
  </si>
  <si>
    <t>14</t>
  </si>
  <si>
    <t>0023</t>
  </si>
  <si>
    <t>18</t>
  </si>
  <si>
    <t>0107</t>
  </si>
  <si>
    <t>Обеспечение проведения выборов и референдумов</t>
  </si>
  <si>
    <t>Подготовка и проведение выборов в органы местного самоуправления</t>
  </si>
  <si>
    <t>Прочие непрограмные расходы</t>
  </si>
  <si>
    <t>04 2 00 49120</t>
  </si>
  <si>
    <t>Специальные расходы</t>
  </si>
  <si>
    <t>880</t>
  </si>
  <si>
    <t>04 1 00 10360</t>
  </si>
  <si>
    <t>Расходы на повышение с 1 июня 2020 года размеров оплаты труда отдельным категориям работников бюджетной сферы Красноярского края  в рамках непрограмных расходов</t>
  </si>
  <si>
    <t>04 1 00  10360</t>
  </si>
  <si>
    <t>Подготовка и проведение выборов в органы местного самоуправления в рамках непрограммных расходов</t>
  </si>
  <si>
    <t>04 2 00 49680</t>
  </si>
  <si>
    <t>Прочие расходы, осуществляемые органами местного самоуправления поселений в рамках непрограммных расходов</t>
  </si>
  <si>
    <t>№ 3-22р    от 28.12.2020 г.</t>
  </si>
  <si>
    <t>807 2 02 49999 10 0027 150</t>
  </si>
  <si>
    <t>Прочие межбюджетные трансферты, передаваемые бюджетам сельских поселений (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t>
  </si>
  <si>
    <t>0027</t>
  </si>
  <si>
    <t xml:space="preserve">Прочие межбюджетные трансферты, передаваемые бюджетам сельских поселений (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t>
  </si>
  <si>
    <t>04 1 00 10350</t>
  </si>
  <si>
    <t>04 2 00 00870</t>
  </si>
  <si>
    <t>Расходы, связанные с уплатой государственной пошлины, обжалованием судебных актов и исполнением судебных актов по искам к муниципальному образованию Недокурский сельсовет о возмещении вреда, причиненного незаконными действиями (бездействием) органов местного самоуправления или их должностных лиц, в том числе в результате издания органами местного самоуправления актов, не соответствующих закону или иному нормативному правовому акту, а также по иным искам о взыскании денежных средств за счет казны муниципального образования Недокурский сельсовет (за исключением судебных актов о взыскании денежных средств в порядке субсидиарной ответственности главных распорядителей средств бюджета поселения) в рамках непрограммных расходов органов местного самоуправления</t>
  </si>
  <si>
    <t>Расходы на выполнение кадастровых работ в рамках не программных расходов</t>
  </si>
  <si>
    <t>Приложение № 9</t>
  </si>
  <si>
    <t>04 1 00  10350</t>
  </si>
</sst>
</file>

<file path=xl/styles.xml><?xml version="1.0" encoding="utf-8"?>
<styleSheet xmlns="http://schemas.openxmlformats.org/spreadsheetml/2006/main">
  <numFmts count="6">
    <numFmt numFmtId="164" formatCode="0.000"/>
    <numFmt numFmtId="165" formatCode="#,##0.000"/>
    <numFmt numFmtId="166" formatCode="#,##0.000000000"/>
    <numFmt numFmtId="167" formatCode="0.00000"/>
    <numFmt numFmtId="168" formatCode="#,##0.00000"/>
    <numFmt numFmtId="169" formatCode="#,##0.0000"/>
  </numFmts>
  <fonts count="33">
    <font>
      <sz val="11"/>
      <color theme="1"/>
      <name val="Calibri"/>
      <family val="2"/>
      <charset val="204"/>
      <scheme val="minor"/>
    </font>
    <font>
      <sz val="11"/>
      <color indexed="8"/>
      <name val="Calibri"/>
      <family val="2"/>
      <charset val="204"/>
    </font>
    <font>
      <b/>
      <sz val="10"/>
      <name val="Times New Roman"/>
      <family val="1"/>
      <charset val="204"/>
    </font>
    <font>
      <sz val="10"/>
      <name val="Times New Roman"/>
      <family val="1"/>
      <charset val="204"/>
    </font>
    <font>
      <sz val="10"/>
      <name val="Arial Cyr"/>
      <charset val="204"/>
    </font>
    <font>
      <sz val="8"/>
      <name val="Calibri"/>
      <family val="2"/>
      <charset val="204"/>
    </font>
    <font>
      <sz val="12"/>
      <color indexed="8"/>
      <name val="Times New Roman"/>
      <family val="1"/>
      <charset val="204"/>
    </font>
    <font>
      <sz val="12"/>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sz val="9"/>
      <name val="Times New Roman"/>
      <family val="1"/>
      <charset val="204"/>
    </font>
    <font>
      <b/>
      <i/>
      <sz val="10"/>
      <name val="Times New Roman"/>
      <family val="1"/>
      <charset val="204"/>
    </font>
    <font>
      <b/>
      <sz val="11"/>
      <color indexed="8"/>
      <name val="Times New Roman"/>
      <family val="1"/>
      <charset val="204"/>
    </font>
    <font>
      <sz val="12"/>
      <color indexed="8"/>
      <name val="Calibri"/>
      <family val="2"/>
      <charset val="204"/>
    </font>
    <font>
      <sz val="11"/>
      <name val="Times New Roman"/>
      <family val="1"/>
      <charset val="204"/>
    </font>
    <font>
      <sz val="11"/>
      <color indexed="8"/>
      <name val="Times New Roman"/>
      <family val="1"/>
      <charset val="204"/>
    </font>
    <font>
      <sz val="11"/>
      <color indexed="10"/>
      <name val="Times New Roman"/>
      <family val="1"/>
      <charset val="204"/>
    </font>
    <font>
      <b/>
      <sz val="11"/>
      <name val="Times New Roman"/>
      <family val="1"/>
      <charset val="204"/>
    </font>
    <font>
      <sz val="10"/>
      <name val="Times New Roman"/>
      <family val="1"/>
    </font>
    <font>
      <b/>
      <sz val="12"/>
      <name val="Arial Cyr"/>
      <family val="2"/>
      <charset val="204"/>
    </font>
    <font>
      <b/>
      <sz val="10"/>
      <name val="Arial Cyr"/>
      <family val="2"/>
      <charset val="204"/>
    </font>
    <font>
      <b/>
      <sz val="10"/>
      <name val="Times New Roman"/>
      <family val="1"/>
    </font>
    <font>
      <sz val="8"/>
      <color theme="1"/>
      <name val="Calibri"/>
      <family val="2"/>
      <charset val="204"/>
      <scheme val="minor"/>
    </font>
    <font>
      <sz val="12"/>
      <name val="Helv"/>
      <charset val="204"/>
    </font>
    <font>
      <sz val="12"/>
      <name val="Arial Cyr"/>
      <charset val="204"/>
    </font>
    <font>
      <sz val="11"/>
      <color theme="1"/>
      <name val="Times New Roman"/>
      <family val="1"/>
      <charset val="204"/>
    </font>
    <font>
      <sz val="10"/>
      <color theme="1"/>
      <name val="Times New Roman"/>
      <family val="1"/>
      <charset val="204"/>
    </font>
    <font>
      <b/>
      <sz val="10"/>
      <color theme="1"/>
      <name val="Times New Roman"/>
      <family val="1"/>
      <charset val="204"/>
    </font>
    <font>
      <b/>
      <sz val="11"/>
      <color theme="1"/>
      <name val="Times New Roman"/>
      <family val="1"/>
      <charset val="204"/>
    </font>
    <font>
      <sz val="10"/>
      <name val="Calibri"/>
      <family val="2"/>
      <charset val="204"/>
    </font>
    <font>
      <b/>
      <sz val="11"/>
      <color theme="1"/>
      <name val="Calibri"/>
      <family val="2"/>
      <charset val="204"/>
      <scheme val="minor"/>
    </font>
    <font>
      <i/>
      <sz val="10"/>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8">
    <xf numFmtId="0" fontId="0" fillId="0" borderId="0"/>
    <xf numFmtId="0" fontId="4" fillId="0" borderId="0"/>
    <xf numFmtId="0" fontId="23" fillId="0" borderId="0"/>
    <xf numFmtId="0" fontId="23" fillId="0" borderId="0"/>
    <xf numFmtId="0" fontId="23" fillId="0" borderId="0"/>
    <xf numFmtId="0" fontId="23" fillId="0" borderId="0"/>
    <xf numFmtId="0" fontId="4" fillId="0" borderId="0"/>
    <xf numFmtId="0" fontId="4" fillId="0" borderId="0"/>
  </cellStyleXfs>
  <cellXfs count="395">
    <xf numFmtId="0" fontId="0" fillId="0" borderId="0" xfId="0"/>
    <xf numFmtId="0" fontId="6" fillId="0" borderId="0" xfId="0" applyFont="1"/>
    <xf numFmtId="0" fontId="6" fillId="0" borderId="0" xfId="0" applyFont="1" applyAlignment="1">
      <alignment horizontal="center"/>
    </xf>
    <xf numFmtId="0" fontId="3" fillId="0" borderId="0" xfId="0" applyFont="1" applyFill="1" applyAlignment="1">
      <alignment horizontal="left"/>
    </xf>
    <xf numFmtId="0" fontId="3" fillId="0" borderId="5" xfId="0" applyFont="1" applyFill="1" applyBorder="1" applyAlignment="1">
      <alignment horizontal="left" wrapText="1"/>
    </xf>
    <xf numFmtId="0" fontId="9" fillId="0" borderId="0" xfId="0" applyFont="1" applyFill="1"/>
    <xf numFmtId="0" fontId="3" fillId="0" borderId="0" xfId="0" applyFont="1" applyFill="1" applyAlignment="1">
      <alignment horizontal="center"/>
    </xf>
    <xf numFmtId="0" fontId="3" fillId="0" borderId="0" xfId="0" applyFont="1" applyFill="1" applyBorder="1" applyAlignment="1">
      <alignment horizontal="left" wrapText="1"/>
    </xf>
    <xf numFmtId="0" fontId="11" fillId="0" borderId="0" xfId="0" applyFont="1" applyFill="1"/>
    <xf numFmtId="0" fontId="3" fillId="0" borderId="5" xfId="0" applyFont="1" applyBorder="1" applyAlignment="1">
      <alignment horizontal="center"/>
    </xf>
    <xf numFmtId="0" fontId="3" fillId="0" borderId="5" xfId="0" applyFont="1" applyFill="1" applyBorder="1" applyAlignment="1">
      <alignment horizontal="center" wrapText="1"/>
    </xf>
    <xf numFmtId="0" fontId="3" fillId="0" borderId="5" xfId="0" applyFont="1" applyFill="1" applyBorder="1" applyAlignment="1">
      <alignment horizontal="center"/>
    </xf>
    <xf numFmtId="0" fontId="2" fillId="0" borderId="5" xfId="0" applyFont="1" applyFill="1" applyBorder="1" applyAlignment="1">
      <alignment horizontal="left" vertical="top" wrapText="1"/>
    </xf>
    <xf numFmtId="49" fontId="2" fillId="0" borderId="5" xfId="0" applyNumberFormat="1" applyFont="1" applyFill="1" applyBorder="1" applyAlignment="1">
      <alignment horizontal="center" vertical="center" wrapText="1"/>
    </xf>
    <xf numFmtId="0" fontId="3" fillId="0" borderId="5" xfId="0" applyFont="1" applyFill="1" applyBorder="1" applyAlignment="1">
      <alignment horizontal="left" vertical="top" wrapText="1"/>
    </xf>
    <xf numFmtId="49" fontId="3" fillId="0" borderId="5" xfId="0" applyNumberFormat="1" applyFont="1" applyFill="1" applyBorder="1" applyAlignment="1">
      <alignment horizontal="center" vertical="top" wrapText="1"/>
    </xf>
    <xf numFmtId="49" fontId="3" fillId="0"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0" fontId="2" fillId="0" borderId="5" xfId="0" applyFont="1" applyFill="1" applyBorder="1" applyAlignment="1" applyProtection="1">
      <alignment horizontal="left" vertical="top" wrapText="1"/>
      <protection locked="0"/>
    </xf>
    <xf numFmtId="49" fontId="2" fillId="0" borderId="5" xfId="0" applyNumberFormat="1" applyFont="1" applyFill="1" applyBorder="1" applyAlignment="1">
      <alignment horizontal="center" vertical="top" wrapText="1"/>
    </xf>
    <xf numFmtId="0" fontId="3" fillId="0" borderId="5" xfId="0" applyFont="1" applyFill="1" applyBorder="1" applyAlignment="1" applyProtection="1">
      <alignment horizontal="left" vertical="top" wrapText="1"/>
      <protection locked="0"/>
    </xf>
    <xf numFmtId="0" fontId="3" fillId="2" borderId="5" xfId="0" applyFont="1" applyFill="1" applyBorder="1" applyAlignment="1">
      <alignment horizontal="left" vertical="top" wrapText="1"/>
    </xf>
    <xf numFmtId="49" fontId="3" fillId="2" borderId="5" xfId="0" applyNumberFormat="1" applyFont="1" applyFill="1" applyBorder="1" applyAlignment="1">
      <alignment horizontal="center" vertical="center" wrapText="1"/>
    </xf>
    <xf numFmtId="0" fontId="3" fillId="0" borderId="5" xfId="0" applyFont="1" applyFill="1" applyBorder="1" applyAlignment="1">
      <alignment vertical="top" wrapText="1"/>
    </xf>
    <xf numFmtId="0" fontId="3" fillId="0" borderId="5" xfId="0" applyNumberFormat="1" applyFont="1" applyFill="1" applyBorder="1" applyAlignment="1">
      <alignment vertical="top" wrapText="1"/>
    </xf>
    <xf numFmtId="0" fontId="14" fillId="0" borderId="0" xfId="0" applyFont="1"/>
    <xf numFmtId="0" fontId="14" fillId="0" borderId="0" xfId="0" applyFont="1" applyAlignment="1">
      <alignment horizontal="right"/>
    </xf>
    <xf numFmtId="0" fontId="6" fillId="0" borderId="0" xfId="0" applyFont="1" applyAlignment="1">
      <alignment horizontal="right"/>
    </xf>
    <xf numFmtId="0" fontId="6" fillId="0" borderId="0" xfId="0" applyFont="1" applyAlignment="1"/>
    <xf numFmtId="0" fontId="6" fillId="0" borderId="0" xfId="0" applyFont="1" applyAlignment="1">
      <alignment vertical="top" wrapText="1"/>
    </xf>
    <xf numFmtId="0" fontId="6" fillId="0" borderId="0" xfId="0" applyFont="1" applyAlignment="1">
      <alignment horizontal="center" vertical="top" wrapText="1"/>
    </xf>
    <xf numFmtId="0" fontId="15" fillId="0" borderId="0" xfId="0" applyFont="1"/>
    <xf numFmtId="0" fontId="16" fillId="0" borderId="0" xfId="0" applyFont="1"/>
    <xf numFmtId="0" fontId="15" fillId="0" borderId="5" xfId="6" applyFont="1" applyFill="1" applyBorder="1" applyAlignment="1">
      <alignment horizontal="center" vertical="center" wrapText="1"/>
    </xf>
    <xf numFmtId="0" fontId="15" fillId="0" borderId="5" xfId="1" applyFont="1" applyFill="1" applyBorder="1" applyAlignment="1">
      <alignment horizontal="center" vertical="center"/>
    </xf>
    <xf numFmtId="0" fontId="19" fillId="2" borderId="0" xfId="7" applyFont="1" applyFill="1" applyProtection="1">
      <protection locked="0"/>
    </xf>
    <xf numFmtId="165" fontId="19" fillId="2" borderId="0" xfId="7" applyNumberFormat="1" applyFont="1" applyFill="1" applyBorder="1" applyProtection="1">
      <protection locked="0"/>
    </xf>
    <xf numFmtId="0" fontId="19" fillId="2" borderId="0" xfId="7" applyFont="1" applyFill="1" applyBorder="1"/>
    <xf numFmtId="0" fontId="19" fillId="2" borderId="0" xfId="7" applyFont="1" applyFill="1"/>
    <xf numFmtId="0" fontId="1" fillId="2" borderId="0" xfId="7" applyFont="1" applyFill="1" applyProtection="1">
      <protection locked="0"/>
    </xf>
    <xf numFmtId="165" fontId="1" fillId="2" borderId="0" xfId="7" applyNumberFormat="1" applyFont="1" applyFill="1" applyBorder="1" applyProtection="1">
      <protection locked="0"/>
    </xf>
    <xf numFmtId="0" fontId="21" fillId="2" borderId="0" xfId="7" applyFont="1" applyFill="1" applyProtection="1">
      <protection locked="0"/>
    </xf>
    <xf numFmtId="0" fontId="22" fillId="2" borderId="0" xfId="7" applyFont="1" applyFill="1" applyBorder="1" applyAlignment="1" applyProtection="1">
      <alignment horizontal="center"/>
      <protection locked="0"/>
    </xf>
    <xf numFmtId="165" fontId="1" fillId="2" borderId="0" xfId="7" applyNumberFormat="1" applyFont="1" applyFill="1" applyBorder="1" applyAlignment="1" applyProtection="1">
      <alignment horizontal="right"/>
      <protection locked="0"/>
    </xf>
    <xf numFmtId="0" fontId="3" fillId="2" borderId="5" xfId="7" applyFont="1" applyFill="1" applyBorder="1" applyAlignment="1" applyProtection="1">
      <alignment horizontal="center"/>
      <protection locked="0"/>
    </xf>
    <xf numFmtId="49" fontId="2" fillId="2" borderId="5" xfId="7" applyNumberFormat="1" applyFont="1" applyFill="1" applyBorder="1" applyAlignment="1" applyProtection="1">
      <alignment horizontal="center"/>
      <protection locked="0"/>
    </xf>
    <xf numFmtId="49" fontId="2" fillId="2" borderId="5" xfId="7" applyNumberFormat="1" applyFont="1" applyFill="1" applyBorder="1" applyAlignment="1" applyProtection="1">
      <alignment horizontal="right"/>
      <protection locked="0"/>
    </xf>
    <xf numFmtId="0" fontId="2" fillId="2" borderId="5" xfId="7" applyFont="1" applyFill="1" applyBorder="1" applyProtection="1">
      <protection locked="0"/>
    </xf>
    <xf numFmtId="49" fontId="2" fillId="2" borderId="5" xfId="7" applyNumberFormat="1" applyFont="1" applyFill="1" applyBorder="1" applyProtection="1">
      <protection locked="0"/>
    </xf>
    <xf numFmtId="49" fontId="2" fillId="2" borderId="5" xfId="7" applyNumberFormat="1" applyFont="1" applyFill="1" applyBorder="1" applyAlignment="1" applyProtection="1">
      <alignment horizontal="left"/>
      <protection locked="0"/>
    </xf>
    <xf numFmtId="49" fontId="3" fillId="2" borderId="5" xfId="7" applyNumberFormat="1" applyFont="1" applyFill="1" applyBorder="1" applyAlignment="1" applyProtection="1">
      <alignment vertical="top"/>
      <protection locked="0"/>
    </xf>
    <xf numFmtId="49" fontId="3" fillId="2" borderId="5" xfId="7" applyNumberFormat="1" applyFont="1" applyFill="1" applyBorder="1" applyAlignment="1" applyProtection="1">
      <alignment horizontal="left" vertical="top"/>
      <protection locked="0"/>
    </xf>
    <xf numFmtId="49" fontId="3" fillId="2" borderId="5" xfId="7" applyNumberFormat="1" applyFont="1" applyFill="1" applyBorder="1" applyAlignment="1" applyProtection="1">
      <alignment horizontal="right" vertical="top"/>
      <protection locked="0"/>
    </xf>
    <xf numFmtId="0" fontId="3" fillId="2" borderId="5" xfId="7" applyFont="1" applyFill="1" applyBorder="1" applyAlignment="1" applyProtection="1">
      <alignment vertical="top" wrapText="1"/>
      <protection locked="0"/>
    </xf>
    <xf numFmtId="0" fontId="9" fillId="2" borderId="5" xfId="3" applyFont="1" applyFill="1" applyBorder="1" applyAlignment="1">
      <alignment wrapText="1"/>
    </xf>
    <xf numFmtId="49" fontId="8" fillId="2" borderId="5" xfId="0" applyNumberFormat="1" applyFont="1" applyFill="1" applyBorder="1" applyAlignment="1">
      <alignment vertical="top"/>
    </xf>
    <xf numFmtId="0" fontId="8" fillId="2" borderId="5" xfId="0" applyFont="1" applyFill="1" applyBorder="1" applyAlignment="1">
      <alignment wrapText="1"/>
    </xf>
    <xf numFmtId="49" fontId="3" fillId="2" borderId="5" xfId="0" applyNumberFormat="1" applyFont="1" applyFill="1" applyBorder="1" applyAlignment="1">
      <alignment vertical="top"/>
    </xf>
    <xf numFmtId="0" fontId="3" fillId="2" borderId="5" xfId="0" applyFont="1" applyFill="1" applyBorder="1" applyAlignment="1">
      <alignment wrapText="1"/>
    </xf>
    <xf numFmtId="49" fontId="3" fillId="2" borderId="5" xfId="0" applyNumberFormat="1" applyFont="1" applyFill="1" applyBorder="1"/>
    <xf numFmtId="49" fontId="2" fillId="2" borderId="5" xfId="0" applyNumberFormat="1" applyFont="1" applyFill="1" applyBorder="1"/>
    <xf numFmtId="0" fontId="2" fillId="2" borderId="5" xfId="0" applyFont="1" applyFill="1" applyBorder="1" applyAlignment="1">
      <alignment wrapText="1"/>
    </xf>
    <xf numFmtId="49" fontId="3" fillId="2" borderId="5" xfId="7" applyNumberFormat="1" applyFont="1" applyFill="1" applyBorder="1" applyAlignment="1" applyProtection="1">
      <alignment horizontal="left" vertical="top" wrapText="1"/>
      <protection locked="0"/>
    </xf>
    <xf numFmtId="49" fontId="3" fillId="2" borderId="5" xfId="7" applyNumberFormat="1" applyFont="1" applyFill="1" applyBorder="1" applyAlignment="1" applyProtection="1">
      <alignment vertical="top" wrapText="1"/>
      <protection locked="0"/>
    </xf>
    <xf numFmtId="49" fontId="3" fillId="2" borderId="5" xfId="7" applyNumberFormat="1" applyFont="1" applyFill="1" applyBorder="1" applyAlignment="1" applyProtection="1">
      <alignment horizontal="right" vertical="top" wrapText="1"/>
      <protection locked="0"/>
    </xf>
    <xf numFmtId="49" fontId="2" fillId="2" borderId="5" xfId="7" applyNumberFormat="1" applyFont="1" applyFill="1" applyBorder="1" applyAlignment="1" applyProtection="1">
      <alignment vertical="top"/>
      <protection locked="0"/>
    </xf>
    <xf numFmtId="49" fontId="2" fillId="2" borderId="5" xfId="7" applyNumberFormat="1" applyFont="1" applyFill="1" applyBorder="1" applyAlignment="1" applyProtection="1">
      <alignment horizontal="right" vertical="top"/>
      <protection locked="0"/>
    </xf>
    <xf numFmtId="0" fontId="2" fillId="2" borderId="5" xfId="7" applyFont="1" applyFill="1" applyBorder="1" applyAlignment="1" applyProtection="1">
      <alignment vertical="top" wrapText="1"/>
      <protection locked="0"/>
    </xf>
    <xf numFmtId="0" fontId="3" fillId="2" borderId="0" xfId="7" applyFont="1" applyFill="1"/>
    <xf numFmtId="0" fontId="22" fillId="2" borderId="0" xfId="7" applyFont="1" applyFill="1"/>
    <xf numFmtId="0" fontId="2" fillId="2" borderId="0" xfId="7" applyFont="1" applyFill="1"/>
    <xf numFmtId="0" fontId="3" fillId="2" borderId="5" xfId="7" applyNumberFormat="1" applyFont="1" applyFill="1" applyBorder="1" applyAlignment="1" applyProtection="1">
      <alignment vertical="top" wrapText="1"/>
      <protection locked="0"/>
    </xf>
    <xf numFmtId="49" fontId="7" fillId="0" borderId="5" xfId="7" applyNumberFormat="1" applyFont="1" applyFill="1" applyBorder="1" applyProtection="1">
      <protection locked="0"/>
    </xf>
    <xf numFmtId="49" fontId="7" fillId="0" borderId="5" xfId="7" applyNumberFormat="1" applyFont="1" applyFill="1" applyBorder="1" applyAlignment="1" applyProtection="1">
      <alignment horizontal="right"/>
      <protection locked="0"/>
    </xf>
    <xf numFmtId="0" fontId="8" fillId="0" borderId="5" xfId="7" applyFont="1" applyFill="1" applyBorder="1" applyAlignment="1" applyProtection="1">
      <alignment vertical="top" wrapText="1"/>
      <protection locked="0"/>
    </xf>
    <xf numFmtId="0" fontId="7" fillId="0" borderId="0" xfId="7" applyFont="1" applyFill="1"/>
    <xf numFmtId="0" fontId="24" fillId="0" borderId="0" xfId="0" applyFont="1"/>
    <xf numFmtId="0" fontId="7" fillId="0" borderId="0" xfId="0" applyFont="1"/>
    <xf numFmtId="0" fontId="7" fillId="0" borderId="0" xfId="0" applyFont="1" applyAlignment="1">
      <alignment horizontal="right"/>
    </xf>
    <xf numFmtId="0" fontId="25" fillId="0" borderId="0" xfId="0" applyFont="1"/>
    <xf numFmtId="49" fontId="25" fillId="0" borderId="0" xfId="0" applyNumberFormat="1" applyFont="1"/>
    <xf numFmtId="0" fontId="7" fillId="0" borderId="0" xfId="0" applyFont="1" applyFill="1" applyAlignment="1">
      <alignment horizontal="center"/>
    </xf>
    <xf numFmtId="0" fontId="7" fillId="0" borderId="0" xfId="0" applyFont="1" applyBorder="1" applyAlignment="1">
      <alignment horizontal="center"/>
    </xf>
    <xf numFmtId="0" fontId="7" fillId="0" borderId="0" xfId="0" applyFont="1" applyBorder="1"/>
    <xf numFmtId="49" fontId="24" fillId="0" borderId="0" xfId="0" applyNumberFormat="1" applyFont="1"/>
    <xf numFmtId="0" fontId="7" fillId="0" borderId="0" xfId="0" applyFont="1" applyAlignment="1">
      <alignment wrapText="1"/>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0" borderId="5" xfId="0" applyFont="1" applyBorder="1" applyAlignment="1">
      <alignment horizontal="center" vertical="top"/>
    </xf>
    <xf numFmtId="49" fontId="7" fillId="0" borderId="5" xfId="0" applyNumberFormat="1" applyFont="1" applyBorder="1" applyAlignment="1">
      <alignment horizontal="center" vertical="top" wrapText="1"/>
    </xf>
    <xf numFmtId="0" fontId="25" fillId="0" borderId="0" xfId="0" applyFont="1" applyBorder="1"/>
    <xf numFmtId="0" fontId="24" fillId="0" borderId="0" xfId="0" applyFont="1" applyAlignment="1">
      <alignment wrapText="1"/>
    </xf>
    <xf numFmtId="0" fontId="13" fillId="0" borderId="0" xfId="0" applyFont="1" applyAlignment="1">
      <alignment horizontal="center" vertical="center"/>
    </xf>
    <xf numFmtId="0" fontId="3" fillId="2" borderId="5" xfId="7" applyFont="1" applyFill="1" applyBorder="1" applyAlignment="1" applyProtection="1">
      <alignment textRotation="90" wrapText="1"/>
      <protection locked="0"/>
    </xf>
    <xf numFmtId="0" fontId="9" fillId="0" borderId="0" xfId="0" applyFont="1" applyFill="1" applyAlignment="1">
      <alignment horizontal="center" vertical="center"/>
    </xf>
    <xf numFmtId="0" fontId="9" fillId="0" borderId="5" xfId="0" applyFont="1" applyFill="1" applyBorder="1" applyAlignment="1">
      <alignment horizontal="center" vertical="center"/>
    </xf>
    <xf numFmtId="0" fontId="13" fillId="0" borderId="5" xfId="0" applyFont="1" applyFill="1" applyBorder="1" applyAlignment="1">
      <alignment wrapText="1" shrinkToFit="1"/>
    </xf>
    <xf numFmtId="0" fontId="17" fillId="0" borderId="0" xfId="0" applyFont="1" applyFill="1"/>
    <xf numFmtId="0" fontId="15" fillId="0" borderId="5" xfId="0" applyFont="1" applyFill="1" applyBorder="1" applyAlignment="1">
      <alignment horizontal="justify"/>
    </xf>
    <xf numFmtId="0" fontId="16" fillId="0" borderId="5" xfId="0" applyFont="1" applyFill="1" applyBorder="1" applyAlignment="1">
      <alignment horizontal="justify"/>
    </xf>
    <xf numFmtId="0" fontId="15" fillId="0" borderId="5" xfId="0" applyFont="1" applyFill="1" applyBorder="1" applyAlignment="1">
      <alignment horizontal="left" wrapText="1" shrinkToFit="1"/>
    </xf>
    <xf numFmtId="0" fontId="15" fillId="0" borderId="5" xfId="0" applyFont="1" applyFill="1" applyBorder="1" applyAlignment="1">
      <alignment horizontal="justify" wrapText="1"/>
    </xf>
    <xf numFmtId="0" fontId="2" fillId="2" borderId="5" xfId="7" applyNumberFormat="1" applyFont="1" applyFill="1" applyBorder="1" applyAlignment="1" applyProtection="1">
      <alignment vertical="top" wrapText="1"/>
      <protection locked="0"/>
    </xf>
    <xf numFmtId="0" fontId="2" fillId="0" borderId="0" xfId="0" applyFont="1" applyFill="1" applyBorder="1" applyAlignment="1">
      <alignment horizontal="center" wrapText="1"/>
    </xf>
    <xf numFmtId="0" fontId="26" fillId="0" borderId="0" xfId="0" applyFont="1"/>
    <xf numFmtId="0" fontId="26" fillId="2" borderId="0" xfId="0" applyFont="1" applyFill="1"/>
    <xf numFmtId="0" fontId="3" fillId="0" borderId="0" xfId="0" applyFont="1"/>
    <xf numFmtId="166" fontId="26" fillId="0" borderId="0" xfId="0" applyNumberFormat="1" applyFont="1"/>
    <xf numFmtId="165" fontId="26" fillId="0" borderId="0" xfId="0" applyNumberFormat="1" applyFont="1"/>
    <xf numFmtId="0" fontId="26" fillId="0" borderId="0" xfId="0" applyFont="1" applyAlignment="1">
      <alignment vertical="center"/>
    </xf>
    <xf numFmtId="0" fontId="16" fillId="0" borderId="0" xfId="0" applyFont="1" applyAlignment="1">
      <alignment horizontal="right" vertical="center"/>
    </xf>
    <xf numFmtId="0" fontId="16" fillId="0" borderId="5" xfId="0" applyFont="1" applyBorder="1" applyAlignment="1">
      <alignment horizontal="center" vertical="center" wrapText="1"/>
    </xf>
    <xf numFmtId="0" fontId="22" fillId="2" borderId="0" xfId="0" applyFont="1" applyFill="1" applyBorder="1" applyAlignment="1">
      <alignment horizontal="left"/>
    </xf>
    <xf numFmtId="0" fontId="3" fillId="0" borderId="5" xfId="0" applyFont="1" applyBorder="1" applyAlignment="1">
      <alignment wrapText="1"/>
    </xf>
    <xf numFmtId="0" fontId="27" fillId="0" borderId="0" xfId="0" applyFont="1" applyAlignment="1"/>
    <xf numFmtId="0" fontId="27" fillId="0" borderId="5" xfId="0" applyFont="1" applyBorder="1" applyAlignment="1">
      <alignment wrapText="1"/>
    </xf>
    <xf numFmtId="0" fontId="28" fillId="0" borderId="5" xfId="0" applyFont="1" applyBorder="1" applyAlignment="1"/>
    <xf numFmtId="167" fontId="28" fillId="0" borderId="5" xfId="0" applyNumberFormat="1" applyFont="1" applyBorder="1" applyAlignment="1">
      <alignment horizontal="center" vertical="center"/>
    </xf>
    <xf numFmtId="0" fontId="27" fillId="0" borderId="0" xfId="0" applyFont="1" applyAlignment="1">
      <alignment horizontal="center" vertical="center"/>
    </xf>
    <xf numFmtId="0" fontId="27" fillId="0" borderId="0" xfId="0" applyFont="1"/>
    <xf numFmtId="0" fontId="2" fillId="0" borderId="0" xfId="0" applyFont="1" applyAlignment="1"/>
    <xf numFmtId="0" fontId="16" fillId="0" borderId="0" xfId="0" applyFont="1" applyFill="1"/>
    <xf numFmtId="0" fontId="16" fillId="0" borderId="0" xfId="0" applyFont="1" applyFill="1" applyAlignment="1">
      <alignment horizontal="center"/>
    </xf>
    <xf numFmtId="0" fontId="13" fillId="0" borderId="0" xfId="0" applyFont="1" applyFill="1"/>
    <xf numFmtId="0" fontId="16" fillId="0" borderId="5" xfId="0" applyFont="1" applyFill="1" applyBorder="1" applyAlignment="1">
      <alignment horizontal="left" wrapText="1" shrinkToFit="1"/>
    </xf>
    <xf numFmtId="0" fontId="16" fillId="0" borderId="5" xfId="0" applyFont="1" applyFill="1" applyBorder="1" applyAlignment="1">
      <alignment wrapText="1" shrinkToFit="1"/>
    </xf>
    <xf numFmtId="0" fontId="16" fillId="0" borderId="5" xfId="0" applyFont="1" applyFill="1" applyBorder="1" applyAlignment="1">
      <alignment horizontal="justify" wrapText="1"/>
    </xf>
    <xf numFmtId="0" fontId="15" fillId="0" borderId="5" xfId="0" applyFont="1" applyFill="1" applyBorder="1" applyAlignment="1">
      <alignment horizontal="left"/>
    </xf>
    <xf numFmtId="0" fontId="16" fillId="0" borderId="7" xfId="0" applyFont="1" applyFill="1" applyBorder="1" applyAlignment="1">
      <alignment vertical="justify" wrapText="1"/>
    </xf>
    <xf numFmtId="0" fontId="13" fillId="0" borderId="5" xfId="0" applyFont="1" applyFill="1" applyBorder="1" applyAlignment="1"/>
    <xf numFmtId="0" fontId="16" fillId="0" borderId="7" xfId="0" applyFont="1" applyFill="1" applyBorder="1" applyAlignment="1">
      <alignment wrapText="1"/>
    </xf>
    <xf numFmtId="0" fontId="13" fillId="0" borderId="5" xfId="0" applyFont="1" applyFill="1" applyBorder="1" applyAlignment="1">
      <alignment horizontal="justify"/>
    </xf>
    <xf numFmtId="0" fontId="13" fillId="0" borderId="5" xfId="0" applyFont="1" applyFill="1" applyBorder="1" applyAlignment="1">
      <alignment horizontal="justify" wrapText="1"/>
    </xf>
    <xf numFmtId="0" fontId="16" fillId="0" borderId="6" xfId="0" applyFont="1" applyFill="1" applyBorder="1" applyAlignment="1">
      <alignment horizontal="justify"/>
    </xf>
    <xf numFmtId="0" fontId="16" fillId="0" borderId="5" xfId="0" applyFont="1" applyFill="1" applyBorder="1" applyAlignment="1">
      <alignment horizontal="left" wrapText="1"/>
    </xf>
    <xf numFmtId="0" fontId="6" fillId="0" borderId="5" xfId="0" applyFont="1" applyBorder="1" applyAlignment="1">
      <alignment vertical="top" wrapText="1"/>
    </xf>
    <xf numFmtId="0" fontId="26" fillId="0" borderId="0" xfId="0" applyFont="1" applyAlignment="1">
      <alignment horizontal="center" vertical="center"/>
    </xf>
    <xf numFmtId="0" fontId="26" fillId="3" borderId="0" xfId="0" applyFont="1" applyFill="1"/>
    <xf numFmtId="0" fontId="6" fillId="0" borderId="5" xfId="0" applyFont="1" applyBorder="1" applyAlignment="1">
      <alignment vertical="top" wrapText="1"/>
    </xf>
    <xf numFmtId="0" fontId="16" fillId="0" borderId="5" xfId="0" applyFont="1" applyFill="1" applyBorder="1" applyAlignment="1">
      <alignment horizontal="center" vertical="center" wrapText="1"/>
    </xf>
    <xf numFmtId="0" fontId="26" fillId="0" borderId="0" xfId="0" applyFont="1" applyFill="1"/>
    <xf numFmtId="0" fontId="14" fillId="0" borderId="0" xfId="0" applyFont="1" applyFill="1"/>
    <xf numFmtId="0" fontId="26" fillId="0" borderId="0" xfId="0" applyFont="1" applyFill="1" applyAlignment="1">
      <alignment horizontal="center" vertical="center"/>
    </xf>
    <xf numFmtId="168" fontId="3" fillId="0" borderId="5" xfId="7" applyNumberFormat="1"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6" fillId="0" borderId="8" xfId="0" applyFont="1" applyFill="1" applyBorder="1" applyAlignment="1">
      <alignment horizontal="center" wrapText="1"/>
    </xf>
    <xf numFmtId="164" fontId="3" fillId="0" borderId="5" xfId="0" applyNumberFormat="1" applyFont="1" applyFill="1" applyBorder="1" applyAlignment="1">
      <alignment horizontal="center" vertical="center" wrapText="1"/>
    </xf>
    <xf numFmtId="0" fontId="26" fillId="0" borderId="0" xfId="0" applyFont="1" applyAlignment="1">
      <alignment horizontal="right"/>
    </xf>
    <xf numFmtId="167" fontId="6" fillId="0" borderId="5" xfId="0" applyNumberFormat="1" applyFont="1" applyBorder="1" applyAlignment="1">
      <alignment vertical="top" wrapText="1"/>
    </xf>
    <xf numFmtId="168" fontId="8" fillId="0" borderId="5" xfId="7" applyNumberFormat="1" applyFont="1" applyFill="1" applyBorder="1" applyAlignment="1" applyProtection="1">
      <alignment horizontal="center" vertical="center"/>
      <protection locked="0"/>
    </xf>
    <xf numFmtId="168" fontId="2" fillId="2" borderId="5" xfId="7" applyNumberFormat="1" applyFont="1" applyFill="1" applyBorder="1" applyAlignment="1" applyProtection="1">
      <alignment horizontal="center" vertical="center"/>
      <protection locked="0"/>
    </xf>
    <xf numFmtId="168" fontId="3" fillId="0" borderId="5" xfId="0" applyNumberFormat="1" applyFont="1" applyFill="1" applyBorder="1" applyAlignment="1">
      <alignment horizontal="center" vertical="center" wrapText="1"/>
    </xf>
    <xf numFmtId="168" fontId="3" fillId="0" borderId="5" xfId="0" applyNumberFormat="1" applyFont="1" applyFill="1" applyBorder="1" applyAlignment="1">
      <alignment horizontal="center" vertical="top" wrapText="1"/>
    </xf>
    <xf numFmtId="168" fontId="2" fillId="0" borderId="5" xfId="0" applyNumberFormat="1" applyFont="1" applyFill="1" applyBorder="1" applyAlignment="1">
      <alignment horizontal="center" vertical="center" wrapText="1"/>
    </xf>
    <xf numFmtId="168" fontId="3" fillId="2" borderId="5" xfId="0"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0" fontId="29" fillId="0" borderId="0" xfId="0" applyFont="1"/>
    <xf numFmtId="168" fontId="2" fillId="0" borderId="9" xfId="0" applyNumberFormat="1" applyFont="1" applyBorder="1" applyAlignment="1">
      <alignment horizontal="center"/>
    </xf>
    <xf numFmtId="0" fontId="15" fillId="0" borderId="5" xfId="0" applyFont="1" applyFill="1" applyBorder="1" applyAlignment="1">
      <alignment horizontal="left" vertical="top" wrapText="1"/>
    </xf>
    <xf numFmtId="0" fontId="27" fillId="0" borderId="0" xfId="0" applyFont="1" applyAlignment="1">
      <alignment wrapText="1"/>
    </xf>
    <xf numFmtId="0" fontId="27" fillId="0" borderId="0" xfId="0" applyFont="1" applyAlignment="1">
      <alignment horizontal="right"/>
    </xf>
    <xf numFmtId="0" fontId="2" fillId="0" borderId="0" xfId="0" applyFont="1" applyFill="1" applyBorder="1" applyAlignment="1">
      <alignment horizontal="right"/>
    </xf>
    <xf numFmtId="0" fontId="2" fillId="0" borderId="5" xfId="0" applyFont="1" applyFill="1" applyBorder="1" applyAlignment="1">
      <alignment horizontal="left" vertical="center" wrapText="1"/>
    </xf>
    <xf numFmtId="165" fontId="2" fillId="0" borderId="17" xfId="0" applyNumberFormat="1" applyFont="1" applyFill="1" applyBorder="1" applyAlignment="1">
      <alignment horizontal="center" vertical="center" wrapText="1"/>
    </xf>
    <xf numFmtId="0" fontId="30" fillId="0" borderId="0" xfId="0" applyFont="1"/>
    <xf numFmtId="0" fontId="3" fillId="0" borderId="5" xfId="0" applyFont="1" applyFill="1" applyBorder="1" applyAlignment="1">
      <alignment horizontal="left" vertical="center" wrapText="1"/>
    </xf>
    <xf numFmtId="0" fontId="0" fillId="0" borderId="0" xfId="0" applyFill="1"/>
    <xf numFmtId="0" fontId="6" fillId="0" borderId="5" xfId="0" applyFont="1" applyFill="1" applyBorder="1" applyAlignment="1">
      <alignment horizontal="justify" wrapText="1"/>
    </xf>
    <xf numFmtId="0" fontId="0" fillId="0" borderId="0" xfId="0" applyFont="1" applyFill="1"/>
    <xf numFmtId="165" fontId="15" fillId="2" borderId="5" xfId="0" applyNumberFormat="1" applyFont="1" applyFill="1" applyBorder="1" applyAlignment="1">
      <alignment horizontal="center" vertical="center" wrapText="1"/>
    </xf>
    <xf numFmtId="0" fontId="7" fillId="0" borderId="5" xfId="0" applyFont="1" applyFill="1" applyBorder="1" applyAlignment="1">
      <alignment horizontal="justify"/>
    </xf>
    <xf numFmtId="0" fontId="6" fillId="0" borderId="5" xfId="0" applyFont="1" applyBorder="1" applyAlignment="1">
      <alignment vertical="top" wrapText="1"/>
    </xf>
    <xf numFmtId="0" fontId="9" fillId="0" borderId="0" xfId="0" applyFont="1" applyAlignment="1">
      <alignment horizontal="right"/>
    </xf>
    <xf numFmtId="1" fontId="3" fillId="0" borderId="5" xfId="0" applyNumberFormat="1" applyFont="1" applyFill="1" applyBorder="1" applyAlignment="1">
      <alignment horizontal="center" vertical="center" wrapText="1"/>
    </xf>
    <xf numFmtId="0" fontId="28" fillId="0" borderId="0" xfId="0" applyFont="1" applyAlignment="1"/>
    <xf numFmtId="164" fontId="3"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7" xfId="7" applyFont="1" applyFill="1" applyBorder="1" applyAlignment="1" applyProtection="1">
      <alignment vertical="top" wrapText="1"/>
      <protection locked="0"/>
    </xf>
    <xf numFmtId="168" fontId="3" fillId="2" borderId="5" xfId="7" applyNumberFormat="1" applyFont="1" applyFill="1" applyBorder="1" applyAlignment="1" applyProtection="1">
      <alignment horizontal="center" vertical="center"/>
      <protection locked="0"/>
    </xf>
    <xf numFmtId="168" fontId="3" fillId="0" borderId="5" xfId="0" applyNumberFormat="1" applyFont="1" applyFill="1" applyBorder="1" applyAlignment="1">
      <alignment horizontal="center" vertical="center"/>
    </xf>
    <xf numFmtId="168" fontId="12" fillId="2" borderId="5" xfId="0" applyNumberFormat="1" applyFont="1" applyFill="1" applyBorder="1" applyAlignment="1">
      <alignment horizontal="center" vertical="top"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pplyFill="1" applyAlignment="1">
      <alignment horizontal="center" vertical="center"/>
    </xf>
    <xf numFmtId="0" fontId="16" fillId="0" borderId="8" xfId="0" applyFont="1" applyFill="1" applyBorder="1" applyAlignment="1">
      <alignment horizontal="center" vertical="center" textRotation="90" wrapText="1" readingOrder="2"/>
    </xf>
    <xf numFmtId="0" fontId="16" fillId="0" borderId="8" xfId="0" applyFont="1" applyFill="1" applyBorder="1" applyAlignment="1">
      <alignment horizontal="center" vertical="center" wrapText="1" readingOrder="2"/>
    </xf>
    <xf numFmtId="0" fontId="13" fillId="0" borderId="5" xfId="0" applyFont="1" applyFill="1" applyBorder="1" applyAlignment="1">
      <alignment horizontal="center" vertical="center" wrapText="1" shrinkToFit="1"/>
    </xf>
    <xf numFmtId="167" fontId="13" fillId="0" borderId="5" xfId="0" applyNumberFormat="1"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49" fontId="13" fillId="0" borderId="5" xfId="0" applyNumberFormat="1" applyFont="1" applyFill="1" applyBorder="1" applyAlignment="1">
      <alignment horizontal="center" vertical="center" wrapText="1" shrinkToFit="1"/>
    </xf>
    <xf numFmtId="49" fontId="16" fillId="0" borderId="5" xfId="0" applyNumberFormat="1" applyFont="1" applyFill="1" applyBorder="1" applyAlignment="1">
      <alignment horizontal="center" vertical="center" wrapText="1" shrinkToFit="1"/>
    </xf>
    <xf numFmtId="167" fontId="15" fillId="0" borderId="5" xfId="0" applyNumberFormat="1" applyFont="1" applyFill="1" applyBorder="1" applyAlignment="1">
      <alignment horizontal="center" vertical="center" wrapText="1" shrinkToFit="1"/>
    </xf>
    <xf numFmtId="49" fontId="15" fillId="0" borderId="5" xfId="0" applyNumberFormat="1" applyFont="1" applyFill="1" applyBorder="1" applyAlignment="1">
      <alignment horizontal="center" vertical="center" wrapText="1" shrinkToFit="1"/>
    </xf>
    <xf numFmtId="169" fontId="15" fillId="0" borderId="5" xfId="0" applyNumberFormat="1" applyFont="1" applyFill="1" applyBorder="1" applyAlignment="1">
      <alignment horizontal="center" vertical="center" wrapText="1"/>
    </xf>
    <xf numFmtId="167" fontId="18" fillId="0" borderId="5" xfId="0" applyNumberFormat="1" applyFont="1" applyFill="1" applyBorder="1" applyAlignment="1">
      <alignment horizontal="center" vertical="center" wrapText="1" shrinkToFit="1"/>
    </xf>
    <xf numFmtId="49" fontId="16" fillId="0" borderId="5" xfId="0" applyNumberFormat="1" applyFont="1" applyFill="1" applyBorder="1" applyAlignment="1">
      <alignment horizontal="center" vertical="center"/>
    </xf>
    <xf numFmtId="167" fontId="15" fillId="0" borderId="5" xfId="0" applyNumberFormat="1" applyFont="1" applyFill="1" applyBorder="1" applyAlignment="1">
      <alignment horizontal="center" vertical="center"/>
    </xf>
    <xf numFmtId="0" fontId="18" fillId="0" borderId="5" xfId="0" applyFont="1" applyFill="1" applyBorder="1" applyAlignment="1">
      <alignment horizontal="justify"/>
    </xf>
    <xf numFmtId="49" fontId="18" fillId="0" borderId="5" xfId="0" applyNumberFormat="1" applyFont="1" applyFill="1" applyBorder="1" applyAlignment="1">
      <alignment horizontal="center" vertical="center"/>
    </xf>
    <xf numFmtId="167" fontId="18" fillId="0" borderId="5" xfId="0" applyNumberFormat="1" applyFont="1" applyFill="1" applyBorder="1" applyAlignment="1">
      <alignment horizontal="center" vertical="center"/>
    </xf>
    <xf numFmtId="49" fontId="15" fillId="0" borderId="5" xfId="0" applyNumberFormat="1" applyFont="1" applyFill="1" applyBorder="1" applyAlignment="1">
      <alignment horizontal="center" vertical="center"/>
    </xf>
    <xf numFmtId="168" fontId="15" fillId="0" borderId="5"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15" fillId="0" borderId="5" xfId="0"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167" fontId="15" fillId="0" borderId="10" xfId="0" applyNumberFormat="1" applyFont="1" applyFill="1" applyBorder="1" applyAlignment="1">
      <alignment horizontal="center" vertical="center"/>
    </xf>
    <xf numFmtId="0" fontId="15" fillId="0" borderId="5" xfId="0" applyFont="1" applyFill="1" applyBorder="1" applyAlignment="1">
      <alignment horizontal="center" vertical="center" wrapText="1" shrinkToFit="1"/>
    </xf>
    <xf numFmtId="49" fontId="13" fillId="0" borderId="5"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167" fontId="13" fillId="0" borderId="5" xfId="0" applyNumberFormat="1" applyFont="1" applyFill="1" applyBorder="1" applyAlignment="1">
      <alignment horizontal="center" vertical="center"/>
    </xf>
    <xf numFmtId="0" fontId="16" fillId="0" borderId="0" xfId="0" applyFont="1" applyFill="1" applyAlignment="1">
      <alignment horizontal="center" vertical="center"/>
    </xf>
    <xf numFmtId="164" fontId="16" fillId="0" borderId="0" xfId="0" applyNumberFormat="1" applyFont="1" applyFill="1" applyAlignment="1">
      <alignment horizontal="center" vertical="center"/>
    </xf>
    <xf numFmtId="0" fontId="3" fillId="0" borderId="0" xfId="0" applyFont="1" applyFill="1" applyAlignment="1">
      <alignment horizontal="center" vertical="center"/>
    </xf>
    <xf numFmtId="168" fontId="9" fillId="2" borderId="5" xfId="7" applyNumberFormat="1" applyFont="1" applyFill="1" applyBorder="1" applyAlignment="1" applyProtection="1">
      <alignment horizontal="center" vertical="center"/>
      <protection locked="0"/>
    </xf>
    <xf numFmtId="168" fontId="10" fillId="2" borderId="5" xfId="7" applyNumberFormat="1" applyFont="1" applyFill="1" applyBorder="1" applyAlignment="1" applyProtection="1">
      <alignment horizontal="center" vertical="center"/>
      <protection locked="0"/>
    </xf>
    <xf numFmtId="168" fontId="3" fillId="2" borderId="5" xfId="7" applyNumberFormat="1" applyFont="1" applyFill="1" applyBorder="1" applyAlignment="1" applyProtection="1">
      <alignment horizontal="center" vertical="center" wrapText="1"/>
      <protection locked="0"/>
    </xf>
    <xf numFmtId="168" fontId="19" fillId="2" borderId="5" xfId="7" applyNumberFormat="1" applyFont="1" applyFill="1" applyBorder="1" applyAlignment="1" applyProtection="1">
      <alignment horizontal="center" vertical="center"/>
      <protection locked="0"/>
    </xf>
    <xf numFmtId="168" fontId="15" fillId="0" borderId="5" xfId="0" applyNumberFormat="1" applyFont="1" applyFill="1" applyBorder="1" applyAlignment="1">
      <alignment horizontal="center" vertical="center"/>
    </xf>
    <xf numFmtId="0" fontId="16" fillId="2" borderId="5" xfId="0" applyFont="1" applyFill="1" applyBorder="1" applyAlignment="1">
      <alignment horizontal="justify" vertical="center"/>
    </xf>
    <xf numFmtId="0" fontId="15" fillId="0" borderId="5" xfId="0" applyFont="1" applyFill="1" applyBorder="1" applyAlignment="1">
      <alignment horizontal="left" vertical="center" wrapText="1" shrinkToFit="1"/>
    </xf>
    <xf numFmtId="0" fontId="17" fillId="0" borderId="0" xfId="0" applyFont="1" applyFill="1" applyAlignment="1">
      <alignment vertical="center"/>
    </xf>
    <xf numFmtId="0" fontId="16" fillId="2" borderId="6" xfId="0" applyFont="1" applyFill="1" applyBorder="1" applyAlignment="1">
      <alignment horizontal="justify" vertical="center"/>
    </xf>
    <xf numFmtId="0" fontId="15" fillId="0" borderId="5" xfId="0" applyFont="1" applyFill="1" applyBorder="1" applyAlignment="1">
      <alignment horizontal="justify" vertical="center"/>
    </xf>
    <xf numFmtId="0" fontId="16" fillId="0" borderId="5" xfId="0" applyFont="1" applyFill="1" applyBorder="1" applyAlignment="1">
      <alignment horizontal="justify" vertical="center"/>
    </xf>
    <xf numFmtId="0" fontId="8" fillId="0" borderId="5" xfId="0" applyFont="1" applyFill="1" applyBorder="1" applyAlignment="1">
      <alignment horizontal="justify" wrapText="1"/>
    </xf>
    <xf numFmtId="0" fontId="31" fillId="0" borderId="0" xfId="0" applyFont="1" applyFill="1"/>
    <xf numFmtId="0" fontId="18" fillId="0" borderId="5" xfId="0" applyFont="1" applyFill="1" applyBorder="1" applyAlignment="1">
      <alignment horizontal="left" vertical="center" wrapText="1"/>
    </xf>
    <xf numFmtId="0" fontId="13" fillId="0" borderId="5" xfId="0" applyFont="1" applyFill="1" applyBorder="1" applyAlignment="1">
      <alignment horizontal="justify" vertical="center"/>
    </xf>
    <xf numFmtId="167" fontId="3" fillId="0" borderId="5" xfId="0" applyNumberFormat="1" applyFont="1" applyBorder="1" applyAlignment="1">
      <alignment horizontal="center" wrapText="1"/>
    </xf>
    <xf numFmtId="167" fontId="27" fillId="0" borderId="5" xfId="0" applyNumberFormat="1" applyFont="1" applyBorder="1" applyAlignment="1">
      <alignment horizontal="center"/>
    </xf>
    <xf numFmtId="167" fontId="3" fillId="0" borderId="5" xfId="0" applyNumberFormat="1" applyFont="1" applyFill="1" applyBorder="1" applyAlignment="1">
      <alignment horizontal="center" vertical="center" wrapText="1"/>
    </xf>
    <xf numFmtId="0" fontId="15" fillId="4" borderId="5" xfId="1" applyFont="1" applyFill="1" applyBorder="1" applyAlignment="1">
      <alignment horizontal="left" vertical="center" wrapText="1"/>
    </xf>
    <xf numFmtId="49" fontId="3" fillId="4" borderId="5" xfId="1" applyNumberFormat="1" applyFont="1" applyFill="1" applyBorder="1" applyAlignment="1">
      <alignment horizontal="center" vertical="center" wrapText="1"/>
    </xf>
    <xf numFmtId="2" fontId="15" fillId="4" borderId="5" xfId="0" applyNumberFormat="1" applyFont="1" applyFill="1" applyBorder="1" applyAlignment="1">
      <alignment vertical="top" wrapText="1"/>
    </xf>
    <xf numFmtId="0" fontId="3" fillId="0" borderId="1" xfId="6" applyFont="1" applyFill="1" applyBorder="1" applyAlignment="1">
      <alignment horizontal="center" vertical="top" wrapText="1" shrinkToFit="1"/>
    </xf>
    <xf numFmtId="49" fontId="3" fillId="0" borderId="2" xfId="6" applyNumberFormat="1" applyFont="1" applyFill="1" applyBorder="1" applyAlignment="1">
      <alignment horizontal="center" vertical="top" wrapText="1" shrinkToFit="1"/>
    </xf>
    <xf numFmtId="0" fontId="3" fillId="0" borderId="5" xfId="0" applyFont="1" applyFill="1" applyBorder="1" applyAlignment="1">
      <alignment horizontal="center" vertical="top" wrapText="1"/>
    </xf>
    <xf numFmtId="0" fontId="3" fillId="0" borderId="3" xfId="6" applyFont="1" applyFill="1" applyBorder="1" applyAlignment="1">
      <alignment horizontal="center" vertical="top" wrapText="1" shrinkToFit="1"/>
    </xf>
    <xf numFmtId="49" fontId="3" fillId="0" borderId="3" xfId="6" applyNumberFormat="1" applyFont="1" applyFill="1" applyBorder="1" applyAlignment="1">
      <alignment horizontal="center" vertical="top" wrapText="1" shrinkToFit="1"/>
    </xf>
    <xf numFmtId="0" fontId="3" fillId="0" borderId="6" xfId="6" applyFont="1" applyFill="1" applyBorder="1" applyAlignment="1">
      <alignment horizontal="center" vertical="top" wrapText="1" shrinkToFit="1"/>
    </xf>
    <xf numFmtId="0" fontId="3" fillId="0" borderId="5" xfId="1" applyFont="1" applyFill="1" applyBorder="1" applyAlignment="1">
      <alignment horizontal="center" vertical="top"/>
    </xf>
    <xf numFmtId="0" fontId="9" fillId="0" borderId="5" xfId="0" applyFont="1" applyFill="1" applyBorder="1" applyAlignment="1">
      <alignment horizontal="left" vertical="top" wrapText="1"/>
    </xf>
    <xf numFmtId="0" fontId="9" fillId="0" borderId="0" xfId="0" applyFont="1" applyFill="1" applyAlignment="1">
      <alignment horizontal="center" vertical="top"/>
    </xf>
    <xf numFmtId="0" fontId="10" fillId="0" borderId="0" xfId="0" applyFont="1" applyFill="1" applyAlignment="1">
      <alignment horizontal="center" vertical="top"/>
    </xf>
    <xf numFmtId="0" fontId="3" fillId="0" borderId="2" xfId="6" applyFont="1" applyFill="1" applyBorder="1" applyAlignment="1">
      <alignment horizontal="left" vertical="top" wrapText="1" shrinkToFit="1"/>
    </xf>
    <xf numFmtId="0" fontId="2" fillId="0" borderId="16" xfId="6" applyFont="1" applyFill="1" applyBorder="1" applyAlignment="1">
      <alignment horizontal="left" vertical="top" wrapText="1" shrinkToFit="1"/>
    </xf>
    <xf numFmtId="0" fontId="10" fillId="0" borderId="5" xfId="0" applyFont="1" applyFill="1" applyBorder="1" applyAlignment="1">
      <alignment horizontal="left" vertical="top" wrapText="1"/>
    </xf>
    <xf numFmtId="0" fontId="13" fillId="0" borderId="5" xfId="0" applyFont="1" applyFill="1" applyBorder="1" applyAlignment="1">
      <alignment horizontal="left" vertical="top" wrapText="1" shrinkToFit="1"/>
    </xf>
    <xf numFmtId="0" fontId="10" fillId="0" borderId="5"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10" fillId="0" borderId="7"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0" xfId="0" applyFont="1" applyFill="1" applyAlignment="1">
      <alignment horizontal="left" wrapText="1"/>
    </xf>
    <xf numFmtId="0" fontId="9" fillId="0" borderId="5" xfId="0" applyNumberFormat="1" applyFont="1" applyFill="1" applyBorder="1" applyAlignment="1">
      <alignment horizontal="left" vertical="top" wrapText="1"/>
    </xf>
    <xf numFmtId="49" fontId="16" fillId="2" borderId="5" xfId="0" applyNumberFormat="1" applyFont="1" applyFill="1" applyBorder="1" applyAlignment="1">
      <alignment horizontal="center" vertical="center"/>
    </xf>
    <xf numFmtId="49" fontId="3" fillId="0" borderId="6" xfId="6" applyNumberFormat="1" applyFont="1" applyFill="1" applyBorder="1" applyAlignment="1">
      <alignment horizontal="center" vertical="center" wrapText="1" shrinkToFit="1"/>
    </xf>
    <xf numFmtId="167" fontId="2" fillId="0" borderId="6" xfId="6" applyNumberFormat="1"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49" fontId="10" fillId="0" borderId="5" xfId="0" applyNumberFormat="1" applyFont="1" applyFill="1" applyBorder="1" applyAlignment="1">
      <alignment horizontal="center" vertical="center"/>
    </xf>
    <xf numFmtId="167" fontId="2"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shrinkToFit="1"/>
    </xf>
    <xf numFmtId="49" fontId="9" fillId="0" borderId="5" xfId="0" applyNumberFormat="1" applyFont="1" applyFill="1" applyBorder="1" applyAlignment="1">
      <alignment horizontal="center" vertical="center"/>
    </xf>
    <xf numFmtId="167" fontId="3" fillId="0"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wrapText="1" shrinkToFit="1"/>
    </xf>
    <xf numFmtId="49" fontId="9" fillId="0" borderId="5" xfId="0" applyNumberFormat="1" applyFont="1" applyFill="1" applyBorder="1" applyAlignment="1">
      <alignment horizontal="center" vertical="center" wrapText="1" shrinkToFit="1"/>
    </xf>
    <xf numFmtId="167" fontId="2" fillId="0" borderId="5" xfId="0" applyNumberFormat="1" applyFont="1" applyFill="1" applyBorder="1" applyAlignment="1">
      <alignment horizontal="center" vertical="center" wrapText="1" shrinkToFit="1"/>
    </xf>
    <xf numFmtId="167" fontId="9" fillId="0" borderId="5" xfId="0" applyNumberFormat="1" applyFont="1" applyFill="1" applyBorder="1" applyAlignment="1">
      <alignment horizontal="center" vertical="center" wrapText="1" shrinkToFit="1"/>
    </xf>
    <xf numFmtId="49" fontId="3" fillId="0" borderId="5" xfId="0" applyNumberFormat="1" applyFont="1" applyFill="1" applyBorder="1" applyAlignment="1">
      <alignment horizontal="center" vertical="center" wrapText="1" shrinkToFit="1"/>
    </xf>
    <xf numFmtId="167" fontId="3" fillId="0" borderId="5" xfId="0" applyNumberFormat="1" applyFont="1" applyFill="1" applyBorder="1" applyAlignment="1">
      <alignment horizontal="center" vertical="center" wrapText="1" shrinkToFit="1"/>
    </xf>
    <xf numFmtId="169" fontId="3" fillId="0" borderId="5" xfId="0" applyNumberFormat="1" applyFont="1" applyFill="1" applyBorder="1" applyAlignment="1">
      <alignment horizontal="center" vertical="center" wrapText="1"/>
    </xf>
    <xf numFmtId="167" fontId="3" fillId="2" borderId="5"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3" fillId="0" borderId="5" xfId="0" applyFont="1" applyFill="1" applyBorder="1" applyAlignment="1">
      <alignment horizontal="center" vertical="center"/>
    </xf>
    <xf numFmtId="49" fontId="10" fillId="0" borderId="7"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xf>
    <xf numFmtId="0" fontId="19" fillId="2" borderId="0" xfId="7" applyFont="1" applyFill="1" applyAlignment="1" applyProtection="1">
      <protection locked="0"/>
    </xf>
    <xf numFmtId="0" fontId="1" fillId="2" borderId="0" xfId="7" applyFont="1" applyFill="1" applyAlignment="1" applyProtection="1">
      <protection locked="0"/>
    </xf>
    <xf numFmtId="0" fontId="6" fillId="0" borderId="0" xfId="0" applyFont="1" applyAlignment="1">
      <alignment horizontal="center"/>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27" fillId="0" borderId="0" xfId="0" applyFont="1" applyAlignment="1">
      <alignment horizontal="center"/>
    </xf>
    <xf numFmtId="0" fontId="27" fillId="0" borderId="5" xfId="0" applyFont="1" applyBorder="1" applyAlignment="1">
      <alignment horizontal="center"/>
    </xf>
    <xf numFmtId="0" fontId="3" fillId="0" borderId="4" xfId="6" applyFont="1" applyFill="1" applyBorder="1" applyAlignment="1">
      <alignment horizontal="center" vertical="top" wrapText="1" shrinkToFit="1"/>
    </xf>
    <xf numFmtId="0" fontId="27" fillId="0" borderId="0" xfId="0" applyFont="1" applyAlignment="1">
      <alignment horizontal="right" wrapText="1"/>
    </xf>
    <xf numFmtId="0" fontId="10" fillId="0" borderId="5" xfId="0" applyFont="1" applyFill="1" applyBorder="1" applyAlignment="1">
      <alignment horizontal="justify" wrapText="1"/>
    </xf>
    <xf numFmtId="0" fontId="9" fillId="0" borderId="5" xfId="0" applyNumberFormat="1" applyFont="1" applyFill="1" applyBorder="1" applyAlignment="1">
      <alignment horizontal="justify"/>
    </xf>
    <xf numFmtId="0" fontId="9" fillId="0" borderId="5" xfId="0" applyFont="1" applyFill="1" applyBorder="1" applyAlignment="1">
      <alignment horizontal="justify"/>
    </xf>
    <xf numFmtId="0" fontId="9" fillId="0" borderId="5" xfId="0" applyFont="1" applyFill="1" applyBorder="1" applyAlignment="1">
      <alignment horizontal="justify" wrapText="1"/>
    </xf>
    <xf numFmtId="167" fontId="3" fillId="2" borderId="5" xfId="7" applyNumberFormat="1" applyFont="1" applyFill="1" applyBorder="1" applyAlignment="1" applyProtection="1">
      <alignment horizontal="center" vertical="center"/>
      <protection locked="0"/>
    </xf>
    <xf numFmtId="165" fontId="3" fillId="2" borderId="5" xfId="7" applyNumberFormat="1" applyFont="1" applyFill="1" applyBorder="1" applyAlignment="1" applyProtection="1">
      <alignment horizontal="center" vertical="center"/>
      <protection locked="0"/>
    </xf>
    <xf numFmtId="0" fontId="32" fillId="2" borderId="0" xfId="7" applyFont="1" applyFill="1"/>
    <xf numFmtId="0" fontId="15" fillId="2" borderId="5" xfId="0" applyFont="1" applyFill="1" applyBorder="1" applyAlignment="1">
      <alignment horizontal="justify"/>
    </xf>
    <xf numFmtId="0" fontId="16" fillId="2" borderId="5" xfId="0" applyFont="1" applyFill="1" applyBorder="1" applyAlignment="1">
      <alignment horizontal="left" wrapText="1" shrinkToFit="1"/>
    </xf>
    <xf numFmtId="49" fontId="15" fillId="2" borderId="5" xfId="0" applyNumberFormat="1" applyFont="1" applyFill="1" applyBorder="1" applyAlignment="1">
      <alignment horizontal="left"/>
    </xf>
    <xf numFmtId="0" fontId="16" fillId="2" borderId="0" xfId="0" applyFont="1" applyFill="1"/>
    <xf numFmtId="0" fontId="16" fillId="2" borderId="5" xfId="0" applyFont="1" applyFill="1" applyBorder="1" applyAlignment="1">
      <alignment horizontal="justify"/>
    </xf>
    <xf numFmtId="167" fontId="15" fillId="2" borderId="5" xfId="0" applyNumberFormat="1" applyFont="1" applyFill="1" applyBorder="1" applyAlignment="1">
      <alignment horizontal="center" vertical="center"/>
    </xf>
    <xf numFmtId="164" fontId="15" fillId="2" borderId="5" xfId="0" applyNumberFormat="1" applyFont="1" applyFill="1" applyBorder="1" applyAlignment="1">
      <alignment horizontal="right" vertical="center"/>
    </xf>
    <xf numFmtId="49" fontId="15" fillId="2" borderId="5" xfId="0" applyNumberFormat="1" applyFont="1" applyFill="1" applyBorder="1" applyAlignment="1">
      <alignment horizontal="center" vertical="center"/>
    </xf>
    <xf numFmtId="0" fontId="9" fillId="0" borderId="5" xfId="0" applyFont="1" applyFill="1" applyBorder="1" applyAlignment="1">
      <alignment wrapText="1" shrinkToFit="1"/>
    </xf>
    <xf numFmtId="0" fontId="3" fillId="0" borderId="5" xfId="0" applyFont="1" applyFill="1" applyBorder="1" applyAlignment="1">
      <alignment horizontal="justify"/>
    </xf>
    <xf numFmtId="0" fontId="10" fillId="0" borderId="0" xfId="0" applyFont="1" applyFill="1"/>
    <xf numFmtId="164" fontId="3" fillId="2" borderId="5" xfId="0" applyNumberFormat="1" applyFont="1" applyFill="1" applyBorder="1" applyAlignment="1">
      <alignment horizontal="center" vertical="center"/>
    </xf>
    <xf numFmtId="0" fontId="27" fillId="0" borderId="0" xfId="0" applyFont="1" applyAlignment="1">
      <alignment horizontal="right"/>
    </xf>
    <xf numFmtId="0" fontId="15" fillId="0" borderId="14" xfId="0" applyFont="1" applyFill="1" applyBorder="1" applyAlignment="1">
      <alignment horizontal="left" vertical="top" wrapText="1"/>
    </xf>
    <xf numFmtId="0" fontId="15" fillId="0" borderId="5" xfId="1" applyFont="1" applyFill="1" applyBorder="1" applyAlignment="1">
      <alignment horizontal="left" vertical="center" wrapText="1"/>
    </xf>
    <xf numFmtId="0" fontId="16" fillId="0" borderId="6" xfId="0" applyFont="1" applyFill="1" applyBorder="1" applyAlignment="1">
      <alignment horizontal="justify" vertical="center"/>
    </xf>
    <xf numFmtId="0" fontId="27" fillId="0" borderId="0" xfId="0" applyFont="1" applyAlignment="1">
      <alignment vertical="center"/>
    </xf>
    <xf numFmtId="0" fontId="3" fillId="0" borderId="0" xfId="0" applyFont="1" applyAlignment="1">
      <alignment vertical="center"/>
    </xf>
    <xf numFmtId="0" fontId="3" fillId="0" borderId="8" xfId="0" applyFont="1" applyFill="1" applyBorder="1" applyAlignment="1">
      <alignment vertical="center" wrapText="1"/>
    </xf>
    <xf numFmtId="0" fontId="3" fillId="0" borderId="5" xfId="0" applyFont="1" applyFill="1" applyBorder="1" applyAlignment="1">
      <alignment vertical="center" wrapText="1"/>
    </xf>
    <xf numFmtId="168" fontId="3" fillId="2" borderId="7" xfId="7" applyNumberFormat="1" applyFont="1" applyFill="1" applyBorder="1" applyAlignment="1" applyProtection="1">
      <alignment vertical="center"/>
      <protection locked="0"/>
    </xf>
    <xf numFmtId="168" fontId="3" fillId="2" borderId="5" xfId="7" applyNumberFormat="1" applyFont="1" applyFill="1" applyBorder="1" applyAlignment="1" applyProtection="1">
      <alignment vertical="center"/>
      <protection locked="0"/>
    </xf>
    <xf numFmtId="167" fontId="3" fillId="0" borderId="5" xfId="0" applyNumberFormat="1" applyFont="1" applyBorder="1" applyAlignment="1">
      <alignment vertical="center" wrapText="1"/>
    </xf>
    <xf numFmtId="168" fontId="19" fillId="2" borderId="5" xfId="7" applyNumberFormat="1" applyFont="1" applyFill="1" applyBorder="1" applyAlignment="1" applyProtection="1">
      <alignment vertical="center"/>
      <protection locked="0"/>
    </xf>
    <xf numFmtId="167" fontId="28" fillId="0" borderId="5" xfId="0" applyNumberFormat="1" applyFont="1" applyBorder="1" applyAlignment="1">
      <alignment vertical="center"/>
    </xf>
    <xf numFmtId="0" fontId="27" fillId="0" borderId="5" xfId="0" applyFont="1" applyBorder="1" applyAlignment="1">
      <alignment horizontal="center"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0" xfId="0" applyFont="1" applyAlignment="1">
      <alignment horizontal="center" vertical="top" wrapText="1"/>
    </xf>
    <xf numFmtId="0" fontId="9" fillId="0" borderId="0" xfId="0" applyFont="1" applyAlignment="1">
      <alignment horizontal="right"/>
    </xf>
    <xf numFmtId="0" fontId="6" fillId="0" borderId="0" xfId="0" applyFont="1" applyAlignment="1">
      <alignment horizontal="right" vertical="top" wrapText="1"/>
    </xf>
    <xf numFmtId="0" fontId="27" fillId="0" borderId="0" xfId="0" applyFont="1" applyAlignment="1">
      <alignment horizontal="right" wrapText="1"/>
    </xf>
    <xf numFmtId="0" fontId="27" fillId="0" borderId="0" xfId="0" applyFont="1" applyAlignment="1">
      <alignment horizontal="right"/>
    </xf>
    <xf numFmtId="0" fontId="6" fillId="0" borderId="0" xfId="0" applyFont="1" applyAlignment="1">
      <alignment horizontal="center"/>
    </xf>
    <xf numFmtId="0" fontId="6" fillId="0" borderId="8"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16" fillId="0" borderId="13" xfId="0" applyFont="1" applyBorder="1" applyAlignment="1">
      <alignment horizontal="justify" vertical="top" wrapText="1"/>
    </xf>
    <xf numFmtId="0" fontId="16" fillId="0" borderId="14" xfId="0" applyFont="1" applyBorder="1" applyAlignment="1">
      <alignment horizontal="justify" vertical="top" wrapText="1"/>
    </xf>
    <xf numFmtId="0" fontId="16" fillId="0" borderId="13"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3" xfId="0" applyFont="1" applyFill="1" applyBorder="1" applyAlignment="1">
      <alignment horizontal="justify" vertical="top" wrapText="1"/>
    </xf>
    <xf numFmtId="0" fontId="16" fillId="0" borderId="14" xfId="0" applyFont="1" applyFill="1" applyBorder="1" applyAlignment="1">
      <alignment horizontal="justify"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13" xfId="0" applyFont="1" applyFill="1" applyBorder="1" applyAlignment="1">
      <alignment horizontal="justify" vertical="top"/>
    </xf>
    <xf numFmtId="0" fontId="16" fillId="0" borderId="14" xfId="0" applyFont="1" applyFill="1" applyBorder="1" applyAlignment="1">
      <alignment horizontal="justify" vertical="top"/>
    </xf>
    <xf numFmtId="0" fontId="13" fillId="0" borderId="5" xfId="0" applyFont="1" applyBorder="1" applyAlignment="1">
      <alignment horizontal="center" wrapText="1"/>
    </xf>
    <xf numFmtId="0" fontId="26" fillId="2" borderId="13" xfId="0" applyFont="1" applyFill="1" applyBorder="1" applyAlignment="1">
      <alignment horizontal="left" vertical="top" wrapText="1" shrinkToFit="1"/>
    </xf>
    <xf numFmtId="0" fontId="26" fillId="2" borderId="14" xfId="0" applyFont="1" applyFill="1" applyBorder="1" applyAlignment="1">
      <alignment horizontal="left" vertical="top" wrapText="1" shrinkToFi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3" fillId="0" borderId="0" xfId="0" applyFont="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3" fillId="0" borderId="5" xfId="0" applyFont="1" applyBorder="1" applyAlignment="1">
      <alignment horizontal="center" vertical="top" wrapText="1"/>
    </xf>
    <xf numFmtId="0" fontId="8" fillId="0" borderId="0" xfId="0" applyFont="1" applyAlignment="1">
      <alignment horizontal="center"/>
    </xf>
    <xf numFmtId="0" fontId="8" fillId="0" borderId="0" xfId="0" applyFont="1" applyAlignment="1">
      <alignment horizont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27" fillId="0" borderId="0" xfId="0" applyFont="1" applyAlignment="1">
      <alignment horizontal="center" wrapText="1"/>
    </xf>
    <xf numFmtId="0" fontId="27" fillId="0" borderId="0" xfId="0" applyFont="1" applyAlignment="1">
      <alignment horizontal="left" wrapText="1"/>
    </xf>
    <xf numFmtId="0" fontId="20" fillId="2" borderId="0" xfId="7" applyFont="1" applyFill="1" applyAlignment="1" applyProtection="1">
      <alignment horizontal="center"/>
      <protection locked="0"/>
    </xf>
    <xf numFmtId="0" fontId="3" fillId="2" borderId="5" xfId="7" applyFont="1" applyFill="1" applyBorder="1" applyAlignment="1" applyProtection="1">
      <alignment horizontal="center" vertical="center" wrapText="1"/>
      <protection locked="0"/>
    </xf>
    <xf numFmtId="165" fontId="3" fillId="2" borderId="8" xfId="7" applyNumberFormat="1" applyFont="1" applyFill="1" applyBorder="1" applyAlignment="1" applyProtection="1">
      <alignment horizontal="center" vertical="center" wrapText="1"/>
      <protection locked="0"/>
    </xf>
    <xf numFmtId="165" fontId="3" fillId="2" borderId="7" xfId="7" applyNumberFormat="1" applyFont="1" applyFill="1" applyBorder="1" applyAlignment="1" applyProtection="1">
      <alignment horizontal="center" vertical="center" wrapText="1"/>
      <protection locked="0"/>
    </xf>
    <xf numFmtId="165" fontId="3" fillId="2" borderId="5" xfId="7" applyNumberFormat="1" applyFont="1" applyFill="1" applyBorder="1" applyAlignment="1" applyProtection="1">
      <alignment horizontal="center" vertical="center" wrapText="1"/>
      <protection locked="0"/>
    </xf>
    <xf numFmtId="0" fontId="3" fillId="2" borderId="13" xfId="7" applyFont="1" applyFill="1" applyBorder="1" applyAlignment="1" applyProtection="1">
      <alignment horizontal="center" vertical="top"/>
      <protection locked="0"/>
    </xf>
    <xf numFmtId="0" fontId="3" fillId="2" borderId="15" xfId="7" applyFont="1" applyFill="1" applyBorder="1" applyAlignment="1" applyProtection="1">
      <alignment horizontal="center" vertical="top"/>
      <protection locked="0"/>
    </xf>
    <xf numFmtId="0" fontId="3" fillId="2" borderId="14" xfId="7" applyFont="1" applyFill="1" applyBorder="1" applyAlignment="1" applyProtection="1">
      <alignment horizontal="center" vertical="top"/>
      <protection locked="0"/>
    </xf>
    <xf numFmtId="2" fontId="3" fillId="2" borderId="8" xfId="7" applyNumberFormat="1" applyFont="1" applyFill="1" applyBorder="1" applyAlignment="1" applyProtection="1">
      <alignment horizontal="center" textRotation="90" wrapText="1"/>
      <protection locked="0"/>
    </xf>
    <xf numFmtId="2" fontId="3" fillId="2" borderId="7" xfId="7" applyNumberFormat="1" applyFont="1" applyFill="1" applyBorder="1" applyAlignment="1" applyProtection="1">
      <alignment horizontal="center" textRotation="90" wrapText="1"/>
      <protection locked="0"/>
    </xf>
    <xf numFmtId="0" fontId="2" fillId="0" borderId="0" xfId="0" applyFont="1" applyFill="1" applyBorder="1" applyAlignment="1">
      <alignment horizontal="center" wrapText="1"/>
    </xf>
    <xf numFmtId="0" fontId="2" fillId="0" borderId="11" xfId="0" applyFont="1" applyFill="1" applyBorder="1" applyAlignment="1">
      <alignment horizontal="center"/>
    </xf>
    <xf numFmtId="0" fontId="2" fillId="0" borderId="12" xfId="0" applyFont="1" applyFill="1" applyBorder="1" applyAlignment="1">
      <alignment horizontal="center"/>
    </xf>
    <xf numFmtId="0" fontId="27" fillId="0" borderId="0" xfId="0" applyFont="1" applyAlignment="1">
      <alignment horizontal="left" vertical="top" wrapText="1"/>
    </xf>
    <xf numFmtId="0" fontId="15" fillId="0" borderId="0" xfId="0" applyFont="1" applyAlignment="1">
      <alignment horizontal="center" vertical="center"/>
    </xf>
    <xf numFmtId="0" fontId="13" fillId="0" borderId="0" xfId="0" applyFont="1" applyAlignment="1">
      <alignment horizontal="center" vertical="justify" wrapText="1" shrinkToFit="1"/>
    </xf>
    <xf numFmtId="0" fontId="3" fillId="0" borderId="0" xfId="0" applyFont="1" applyFill="1" applyAlignment="1">
      <alignment horizontal="right"/>
    </xf>
    <xf numFmtId="0" fontId="2" fillId="0" borderId="0" xfId="0" applyFont="1" applyFill="1" applyAlignment="1">
      <alignment horizontal="center" wrapText="1"/>
    </xf>
    <xf numFmtId="164" fontId="3" fillId="0" borderId="0" xfId="0" applyNumberFormat="1" applyFont="1" applyBorder="1" applyAlignment="1">
      <alignment vertical="center"/>
    </xf>
    <xf numFmtId="0" fontId="27" fillId="0" borderId="0" xfId="0" applyFont="1" applyAlignment="1">
      <alignment vertical="center" wrapText="1"/>
    </xf>
    <xf numFmtId="0" fontId="2" fillId="0" borderId="0" xfId="0" applyFont="1" applyAlignment="1">
      <alignment horizontal="center" vertical="center" wrapText="1"/>
    </xf>
    <xf numFmtId="164" fontId="3" fillId="0" borderId="18" xfId="0" applyNumberFormat="1" applyFont="1" applyBorder="1" applyAlignment="1">
      <alignment horizontal="right"/>
    </xf>
  </cellXfs>
  <cellStyles count="8">
    <cellStyle name="Обычный" xfId="0" builtinId="0"/>
    <cellStyle name="Обычный 2" xfId="1"/>
    <cellStyle name="Обычный 3" xfId="2"/>
    <cellStyle name="Обычный 4" xfId="3"/>
    <cellStyle name="Обычный 5" xfId="4"/>
    <cellStyle name="Обычный 6" xfId="5"/>
    <cellStyle name="Обычный 8" xfId="6"/>
    <cellStyle name="Обычный_Приложения к решению сессии "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1;&#1091;&#1093;&#1075;&#1072;&#1083;&#1090;&#1077;&#1088;&#1080;&#1103;/Desktop/2017-12-20-181626099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
      <sheetName val="5"/>
      <sheetName val="6"/>
      <sheetName val="7"/>
      <sheetName val="4"/>
      <sheetName val="8"/>
      <sheetName val="1"/>
      <sheetName val="10"/>
      <sheetName val="9"/>
      <sheetName val="3"/>
    </sheetNames>
    <sheetDataSet>
      <sheetData sheetId="0" refreshError="1"/>
      <sheetData sheetId="1" refreshError="1"/>
      <sheetData sheetId="2" refreshError="1">
        <row r="106">
          <cell r="H106">
            <v>12</v>
          </cell>
          <cell r="J106">
            <v>12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42"/>
  <sheetViews>
    <sheetView view="pageBreakPreview" topLeftCell="A16" workbookViewId="0">
      <selection activeCell="D19" sqref="D19"/>
    </sheetView>
  </sheetViews>
  <sheetFormatPr defaultRowHeight="15.75"/>
  <cols>
    <col min="1" max="1" width="5" style="26" customWidth="1"/>
    <col min="2" max="2" width="30.28515625" style="26" customWidth="1"/>
    <col min="3" max="3" width="48" style="26" customWidth="1"/>
    <col min="4" max="4" width="14.7109375" style="26" customWidth="1"/>
    <col min="5" max="5" width="13.140625" style="26" customWidth="1"/>
    <col min="6" max="6" width="13.5703125" style="26" customWidth="1"/>
    <col min="7" max="16384" width="9.140625" style="26"/>
  </cols>
  <sheetData>
    <row r="1" spans="1:10" ht="29.25" customHeight="1">
      <c r="C1" s="27"/>
      <c r="D1" s="338" t="s">
        <v>10</v>
      </c>
      <c r="E1" s="338"/>
      <c r="F1" s="338"/>
      <c r="G1" s="29"/>
      <c r="H1" s="29"/>
      <c r="I1" s="29"/>
      <c r="J1" s="29"/>
    </row>
    <row r="2" spans="1:10" s="120" customFormat="1" ht="12.75" customHeight="1">
      <c r="A2" s="340" t="s">
        <v>396</v>
      </c>
      <c r="B2" s="340"/>
      <c r="C2" s="340"/>
      <c r="D2" s="340"/>
      <c r="E2" s="340"/>
      <c r="F2" s="340"/>
    </row>
    <row r="3" spans="1:10" s="120" customFormat="1" ht="20.25" customHeight="1">
      <c r="C3" s="340" t="s">
        <v>333</v>
      </c>
      <c r="D3" s="340"/>
      <c r="E3" s="340"/>
      <c r="F3" s="340"/>
    </row>
    <row r="4" spans="1:10" s="120" customFormat="1" ht="12.75">
      <c r="D4" s="341" t="s">
        <v>493</v>
      </c>
      <c r="E4" s="341"/>
      <c r="F4" s="341"/>
    </row>
    <row r="5" spans="1:10" ht="17.25" customHeight="1">
      <c r="C5" s="339"/>
      <c r="D5" s="339"/>
      <c r="E5" s="339"/>
      <c r="F5" s="339"/>
      <c r="G5" s="30"/>
      <c r="H5" s="30"/>
      <c r="I5" s="30"/>
      <c r="J5" s="30"/>
    </row>
    <row r="6" spans="1:10" ht="17.25" customHeight="1">
      <c r="C6" s="31"/>
      <c r="D6" s="337"/>
      <c r="E6" s="337"/>
      <c r="F6" s="337"/>
      <c r="G6" s="31"/>
      <c r="H6" s="31"/>
      <c r="I6" s="31"/>
      <c r="J6" s="31"/>
    </row>
    <row r="7" spans="1:10">
      <c r="A7" s="2"/>
      <c r="B7" s="295"/>
    </row>
    <row r="8" spans="1:10">
      <c r="A8" s="342" t="s">
        <v>27</v>
      </c>
      <c r="B8" s="342"/>
      <c r="C8" s="342"/>
      <c r="D8" s="342"/>
      <c r="E8" s="342"/>
      <c r="F8" s="342"/>
      <c r="G8" s="29"/>
      <c r="H8" s="29"/>
    </row>
    <row r="9" spans="1:10">
      <c r="A9" s="342" t="s">
        <v>332</v>
      </c>
      <c r="B9" s="342"/>
      <c r="C9" s="342"/>
      <c r="D9" s="342"/>
      <c r="E9" s="342"/>
      <c r="F9" s="342"/>
      <c r="G9" s="29"/>
      <c r="H9" s="29"/>
    </row>
    <row r="10" spans="1:10">
      <c r="A10" s="2" t="s">
        <v>11</v>
      </c>
      <c r="B10" s="295" t="s">
        <v>11</v>
      </c>
      <c r="F10" s="28" t="s">
        <v>28</v>
      </c>
    </row>
    <row r="11" spans="1:10" ht="47.25" customHeight="1">
      <c r="A11" s="343" t="s">
        <v>29</v>
      </c>
      <c r="B11" s="345" t="s">
        <v>454</v>
      </c>
      <c r="C11" s="345" t="s">
        <v>258</v>
      </c>
      <c r="D11" s="346" t="s">
        <v>12</v>
      </c>
      <c r="E11" s="346"/>
      <c r="F11" s="346"/>
    </row>
    <row r="12" spans="1:10" ht="36.75" customHeight="1">
      <c r="A12" s="344"/>
      <c r="B12" s="345"/>
      <c r="C12" s="345"/>
      <c r="D12" s="174" t="s">
        <v>207</v>
      </c>
      <c r="E12" s="174" t="s">
        <v>296</v>
      </c>
      <c r="F12" s="174" t="s">
        <v>335</v>
      </c>
    </row>
    <row r="13" spans="1:10" ht="22.5" customHeight="1">
      <c r="A13" s="297">
        <v>1</v>
      </c>
      <c r="B13" s="297">
        <v>2</v>
      </c>
      <c r="C13" s="297">
        <v>3</v>
      </c>
      <c r="D13" s="297">
        <v>4</v>
      </c>
      <c r="E13" s="297">
        <v>5</v>
      </c>
      <c r="F13" s="297">
        <v>6</v>
      </c>
    </row>
    <row r="14" spans="1:10" ht="35.1" customHeight="1">
      <c r="A14" s="297">
        <v>1</v>
      </c>
      <c r="B14" s="296" t="s">
        <v>417</v>
      </c>
      <c r="C14" s="139" t="s">
        <v>219</v>
      </c>
      <c r="D14" s="151">
        <f>D19-D15</f>
        <v>347.26569999999992</v>
      </c>
      <c r="E14" s="151">
        <f t="shared" ref="E14:F14" si="0">E19-E15</f>
        <v>0</v>
      </c>
      <c r="F14" s="151">
        <f t="shared" si="0"/>
        <v>0</v>
      </c>
    </row>
    <row r="15" spans="1:10" ht="35.1" customHeight="1">
      <c r="A15" s="297">
        <v>2</v>
      </c>
      <c r="B15" s="296" t="s">
        <v>418</v>
      </c>
      <c r="C15" s="136" t="s">
        <v>220</v>
      </c>
      <c r="D15" s="151">
        <f>D16</f>
        <v>13453.00065</v>
      </c>
      <c r="E15" s="151">
        <f t="shared" ref="E15:F17" si="1">E16</f>
        <v>11192.978810000001</v>
      </c>
      <c r="F15" s="151">
        <f t="shared" si="1"/>
        <v>11197.1716</v>
      </c>
    </row>
    <row r="16" spans="1:10" ht="35.1" customHeight="1">
      <c r="A16" s="297">
        <v>3</v>
      </c>
      <c r="B16" s="296" t="s">
        <v>419</v>
      </c>
      <c r="C16" s="136" t="s">
        <v>221</v>
      </c>
      <c r="D16" s="151">
        <f>D17</f>
        <v>13453.00065</v>
      </c>
      <c r="E16" s="151">
        <f t="shared" si="1"/>
        <v>11192.978810000001</v>
      </c>
      <c r="F16" s="151">
        <f t="shared" si="1"/>
        <v>11197.1716</v>
      </c>
    </row>
    <row r="17" spans="1:6" ht="35.1" customHeight="1">
      <c r="A17" s="297">
        <v>4</v>
      </c>
      <c r="B17" s="296" t="s">
        <v>420</v>
      </c>
      <c r="C17" s="136" t="s">
        <v>222</v>
      </c>
      <c r="D17" s="151">
        <f>D18</f>
        <v>13453.00065</v>
      </c>
      <c r="E17" s="151">
        <f t="shared" si="1"/>
        <v>11192.978810000001</v>
      </c>
      <c r="F17" s="151">
        <f t="shared" si="1"/>
        <v>11197.1716</v>
      </c>
    </row>
    <row r="18" spans="1:6" ht="35.1" customHeight="1">
      <c r="A18" s="297">
        <v>5</v>
      </c>
      <c r="B18" s="296" t="s">
        <v>224</v>
      </c>
      <c r="C18" s="136" t="s">
        <v>223</v>
      </c>
      <c r="D18" s="151">
        <f>13320.67286+132.32779</f>
        <v>13453.00065</v>
      </c>
      <c r="E18" s="151">
        <v>11192.978810000001</v>
      </c>
      <c r="F18" s="151">
        <v>11197.1716</v>
      </c>
    </row>
    <row r="19" spans="1:6" ht="35.1" customHeight="1">
      <c r="A19" s="297">
        <v>6</v>
      </c>
      <c r="B19" s="296" t="s">
        <v>421</v>
      </c>
      <c r="C19" s="136" t="s">
        <v>225</v>
      </c>
      <c r="D19" s="151">
        <f>D20</f>
        <v>13800.26635</v>
      </c>
      <c r="E19" s="151">
        <f t="shared" ref="E19:F21" si="2">E20</f>
        <v>11192.978810000001</v>
      </c>
      <c r="F19" s="151">
        <f t="shared" si="2"/>
        <v>11197.1716</v>
      </c>
    </row>
    <row r="20" spans="1:6" ht="35.1" customHeight="1">
      <c r="A20" s="297">
        <v>7</v>
      </c>
      <c r="B20" s="296" t="s">
        <v>422</v>
      </c>
      <c r="C20" s="136" t="s">
        <v>226</v>
      </c>
      <c r="D20" s="151">
        <f>D21</f>
        <v>13800.26635</v>
      </c>
      <c r="E20" s="151">
        <f t="shared" si="2"/>
        <v>11192.978810000001</v>
      </c>
      <c r="F20" s="151">
        <f t="shared" si="2"/>
        <v>11197.1716</v>
      </c>
    </row>
    <row r="21" spans="1:6" ht="35.1" customHeight="1">
      <c r="A21" s="297">
        <v>8</v>
      </c>
      <c r="B21" s="296" t="s">
        <v>423</v>
      </c>
      <c r="C21" s="136" t="s">
        <v>227</v>
      </c>
      <c r="D21" s="151">
        <f>D22</f>
        <v>13800.26635</v>
      </c>
      <c r="E21" s="151">
        <f t="shared" si="2"/>
        <v>11192.978810000001</v>
      </c>
      <c r="F21" s="151">
        <f t="shared" si="2"/>
        <v>11197.1716</v>
      </c>
    </row>
    <row r="22" spans="1:6" ht="35.1" customHeight="1">
      <c r="A22" s="297">
        <v>9</v>
      </c>
      <c r="B22" s="296" t="s">
        <v>228</v>
      </c>
      <c r="C22" s="136" t="s">
        <v>229</v>
      </c>
      <c r="D22" s="151">
        <v>13800.26635</v>
      </c>
      <c r="E22" s="151">
        <v>11192.978810000001</v>
      </c>
      <c r="F22" s="151">
        <v>11197.1716</v>
      </c>
    </row>
    <row r="23" spans="1:6" ht="35.1" customHeight="1">
      <c r="A23" s="297">
        <v>10</v>
      </c>
      <c r="B23" s="335" t="s">
        <v>13</v>
      </c>
      <c r="C23" s="336"/>
      <c r="D23" s="151">
        <f>D14</f>
        <v>347.26569999999992</v>
      </c>
      <c r="E23" s="151">
        <f t="shared" ref="E23:F23" si="3">E14</f>
        <v>0</v>
      </c>
      <c r="F23" s="151">
        <f t="shared" si="3"/>
        <v>0</v>
      </c>
    </row>
    <row r="24" spans="1:6">
      <c r="A24" s="1"/>
      <c r="B24" s="1"/>
    </row>
    <row r="25" spans="1:6">
      <c r="A25" s="1"/>
      <c r="B25" s="1"/>
    </row>
    <row r="26" spans="1:6">
      <c r="A26" s="1"/>
      <c r="B26" s="1"/>
    </row>
    <row r="27" spans="1:6">
      <c r="A27" s="1"/>
      <c r="B27" s="1"/>
    </row>
    <row r="28" spans="1:6">
      <c r="A28" s="1"/>
      <c r="B28" s="1"/>
    </row>
    <row r="29" spans="1:6">
      <c r="A29" s="1"/>
      <c r="B29" s="1"/>
    </row>
    <row r="30" spans="1:6">
      <c r="A30" s="1"/>
      <c r="B30" s="1"/>
    </row>
    <row r="31" spans="1:6">
      <c r="A31" s="1"/>
      <c r="B31" s="1"/>
    </row>
    <row r="32" spans="1:6">
      <c r="A32" s="1"/>
      <c r="B32" s="1"/>
    </row>
    <row r="33" spans="1:2">
      <c r="A33" s="1"/>
      <c r="B33" s="1"/>
    </row>
    <row r="34" spans="1:2">
      <c r="A34" s="1"/>
      <c r="B34" s="1"/>
    </row>
    <row r="35" spans="1:2">
      <c r="A35" s="1"/>
      <c r="B35" s="1"/>
    </row>
    <row r="36" spans="1:2">
      <c r="A36" s="1"/>
      <c r="B36" s="1"/>
    </row>
    <row r="37" spans="1:2">
      <c r="A37" s="1"/>
      <c r="B37" s="1"/>
    </row>
    <row r="38" spans="1:2">
      <c r="A38" s="1"/>
      <c r="B38" s="1"/>
    </row>
    <row r="39" spans="1:2">
      <c r="A39" s="1"/>
      <c r="B39" s="1"/>
    </row>
    <row r="40" spans="1:2">
      <c r="A40" s="1"/>
      <c r="B40" s="1"/>
    </row>
    <row r="41" spans="1:2">
      <c r="A41" s="1"/>
      <c r="B41" s="1"/>
    </row>
    <row r="42" spans="1:2">
      <c r="A42" s="1"/>
      <c r="B42" s="1"/>
    </row>
  </sheetData>
  <mergeCells count="13">
    <mergeCell ref="B23:C23"/>
    <mergeCell ref="D6:F6"/>
    <mergeCell ref="D1:F1"/>
    <mergeCell ref="C5:F5"/>
    <mergeCell ref="A2:F2"/>
    <mergeCell ref="C3:F3"/>
    <mergeCell ref="D4:F4"/>
    <mergeCell ref="A8:F8"/>
    <mergeCell ref="A11:A12"/>
    <mergeCell ref="C11:C12"/>
    <mergeCell ref="D11:F11"/>
    <mergeCell ref="A9:F9"/>
    <mergeCell ref="B11:B12"/>
  </mergeCells>
  <phoneticPr fontId="5" type="noConversion"/>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dimension ref="A1:J54"/>
  <sheetViews>
    <sheetView view="pageBreakPreview" topLeftCell="A51" zoomScaleSheetLayoutView="100" workbookViewId="0">
      <selection activeCell="B51" sqref="B51:C51"/>
    </sheetView>
  </sheetViews>
  <sheetFormatPr defaultRowHeight="15"/>
  <cols>
    <col min="1" max="1" width="24.7109375" style="110" customWidth="1"/>
    <col min="2" max="2" width="9.140625" style="105"/>
    <col min="3" max="3" width="68.7109375" style="105" customWidth="1"/>
    <col min="4" max="4" width="9.140625" style="141" hidden="1" customWidth="1"/>
    <col min="5" max="10" width="9.140625" style="105" hidden="1" customWidth="1"/>
    <col min="11" max="16384" width="9.140625" style="105"/>
  </cols>
  <sheetData>
    <row r="1" spans="1:4" s="26" customFormat="1" ht="15.75">
      <c r="B1" s="27"/>
      <c r="C1" s="175" t="s">
        <v>325</v>
      </c>
      <c r="D1" s="142"/>
    </row>
    <row r="2" spans="1:4" s="120" customFormat="1" ht="12.75" customHeight="1">
      <c r="A2" s="340" t="s">
        <v>396</v>
      </c>
      <c r="B2" s="340"/>
      <c r="C2" s="340"/>
      <c r="D2" s="340"/>
    </row>
    <row r="3" spans="1:4" s="120" customFormat="1" ht="20.25" customHeight="1">
      <c r="B3" s="340" t="s">
        <v>333</v>
      </c>
      <c r="C3" s="340"/>
      <c r="D3" s="340"/>
    </row>
    <row r="4" spans="1:4" s="120" customFormat="1" ht="12.75">
      <c r="C4" s="321" t="s">
        <v>493</v>
      </c>
    </row>
    <row r="5" spans="1:4">
      <c r="A5" s="111"/>
      <c r="C5" s="150"/>
    </row>
    <row r="6" spans="1:4" ht="31.5" customHeight="1">
      <c r="A6" s="362" t="s">
        <v>147</v>
      </c>
      <c r="B6" s="362"/>
      <c r="C6" s="362"/>
    </row>
    <row r="7" spans="1:4">
      <c r="A7" s="93"/>
    </row>
    <row r="8" spans="1:4" ht="31.5" customHeight="1">
      <c r="A8" s="112" t="s">
        <v>260</v>
      </c>
      <c r="B8" s="360" t="s">
        <v>259</v>
      </c>
      <c r="C8" s="361"/>
    </row>
    <row r="9" spans="1:4">
      <c r="A9" s="112">
        <v>1</v>
      </c>
      <c r="B9" s="363">
        <v>2</v>
      </c>
      <c r="C9" s="364"/>
    </row>
    <row r="10" spans="1:4" ht="16.5" customHeight="1">
      <c r="A10" s="365" t="s">
        <v>148</v>
      </c>
      <c r="B10" s="365"/>
      <c r="C10" s="365"/>
    </row>
    <row r="11" spans="1:4" ht="78.75" customHeight="1">
      <c r="A11" s="112" t="s">
        <v>156</v>
      </c>
      <c r="B11" s="347" t="s">
        <v>216</v>
      </c>
      <c r="C11" s="348"/>
    </row>
    <row r="12" spans="1:4" ht="61.5" customHeight="1">
      <c r="A12" s="112" t="s">
        <v>157</v>
      </c>
      <c r="B12" s="347" t="s">
        <v>217</v>
      </c>
      <c r="C12" s="348"/>
    </row>
    <row r="13" spans="1:4" ht="77.25" customHeight="1">
      <c r="A13" s="112" t="s">
        <v>158</v>
      </c>
      <c r="B13" s="347" t="s">
        <v>218</v>
      </c>
      <c r="C13" s="348"/>
    </row>
    <row r="14" spans="1:4" ht="68.25" customHeight="1">
      <c r="A14" s="112" t="s">
        <v>159</v>
      </c>
      <c r="B14" s="347" t="s">
        <v>215</v>
      </c>
      <c r="C14" s="348"/>
    </row>
    <row r="15" spans="1:4" s="141" customFormat="1" ht="57" customHeight="1">
      <c r="A15" s="140" t="s">
        <v>326</v>
      </c>
      <c r="B15" s="351" t="s">
        <v>327</v>
      </c>
      <c r="C15" s="352"/>
    </row>
    <row r="16" spans="1:4" ht="49.5" customHeight="1">
      <c r="A16" s="112" t="s">
        <v>254</v>
      </c>
      <c r="B16" s="353" t="s">
        <v>255</v>
      </c>
      <c r="C16" s="354"/>
    </row>
    <row r="17" spans="1:4" ht="51.75" customHeight="1">
      <c r="A17" s="112" t="s">
        <v>256</v>
      </c>
      <c r="B17" s="353" t="s">
        <v>257</v>
      </c>
      <c r="C17" s="354"/>
    </row>
    <row r="18" spans="1:4" s="137" customFormat="1" ht="43.5" customHeight="1">
      <c r="A18" s="112" t="s">
        <v>275</v>
      </c>
      <c r="B18" s="358" t="s">
        <v>271</v>
      </c>
      <c r="C18" s="359"/>
      <c r="D18" s="143"/>
    </row>
    <row r="19" spans="1:4" s="137" customFormat="1" ht="35.25" customHeight="1">
      <c r="A19" s="112" t="s">
        <v>276</v>
      </c>
      <c r="B19" s="358" t="s">
        <v>272</v>
      </c>
      <c r="C19" s="359"/>
      <c r="D19" s="143"/>
    </row>
    <row r="20" spans="1:4" s="137" customFormat="1" ht="67.5" customHeight="1">
      <c r="A20" s="112" t="s">
        <v>277</v>
      </c>
      <c r="B20" s="358" t="s">
        <v>273</v>
      </c>
      <c r="C20" s="359"/>
      <c r="D20" s="143"/>
    </row>
    <row r="21" spans="1:4" s="137" customFormat="1" ht="48.75" customHeight="1">
      <c r="A21" s="112" t="s">
        <v>279</v>
      </c>
      <c r="B21" s="358" t="s">
        <v>274</v>
      </c>
      <c r="C21" s="359"/>
      <c r="D21" s="143"/>
    </row>
    <row r="22" spans="1:4" ht="55.5" customHeight="1">
      <c r="A22" s="112" t="s">
        <v>412</v>
      </c>
      <c r="B22" s="347" t="s">
        <v>150</v>
      </c>
      <c r="C22" s="348"/>
    </row>
    <row r="23" spans="1:4" ht="48.75" customHeight="1">
      <c r="A23" s="112" t="s">
        <v>413</v>
      </c>
      <c r="B23" s="347" t="s">
        <v>414</v>
      </c>
      <c r="C23" s="348"/>
    </row>
    <row r="24" spans="1:4" s="141" customFormat="1" ht="45" customHeight="1">
      <c r="A24" s="140" t="s">
        <v>415</v>
      </c>
      <c r="B24" s="351" t="s">
        <v>416</v>
      </c>
      <c r="C24" s="352"/>
    </row>
    <row r="25" spans="1:4" ht="32.25" customHeight="1">
      <c r="A25" s="112" t="s">
        <v>328</v>
      </c>
      <c r="B25" s="347" t="s">
        <v>151</v>
      </c>
      <c r="C25" s="348"/>
    </row>
    <row r="26" spans="1:4" ht="38.25" customHeight="1">
      <c r="A26" s="112" t="s">
        <v>329</v>
      </c>
      <c r="B26" s="347" t="s">
        <v>149</v>
      </c>
      <c r="C26" s="348"/>
    </row>
    <row r="27" spans="1:4" ht="23.25" customHeight="1">
      <c r="A27" s="112" t="s">
        <v>309</v>
      </c>
      <c r="B27" s="347" t="s">
        <v>152</v>
      </c>
      <c r="C27" s="348"/>
    </row>
    <row r="28" spans="1:4" ht="39.75" customHeight="1">
      <c r="A28" s="112" t="s">
        <v>339</v>
      </c>
      <c r="B28" s="347" t="s">
        <v>340</v>
      </c>
      <c r="C28" s="348"/>
    </row>
    <row r="29" spans="1:4" ht="52.5" customHeight="1">
      <c r="A29" s="112" t="s">
        <v>299</v>
      </c>
      <c r="B29" s="353" t="s">
        <v>359</v>
      </c>
      <c r="C29" s="354"/>
    </row>
    <row r="30" spans="1:4" ht="48" customHeight="1">
      <c r="A30" s="112" t="s">
        <v>300</v>
      </c>
      <c r="B30" s="353" t="s">
        <v>203</v>
      </c>
      <c r="C30" s="354"/>
    </row>
    <row r="31" spans="1:4" ht="40.5" customHeight="1">
      <c r="A31" s="112" t="s">
        <v>344</v>
      </c>
      <c r="B31" s="353" t="s">
        <v>343</v>
      </c>
      <c r="C31" s="354"/>
    </row>
    <row r="32" spans="1:4" ht="82.5" customHeight="1">
      <c r="A32" s="112" t="s">
        <v>342</v>
      </c>
      <c r="B32" s="347" t="s">
        <v>341</v>
      </c>
      <c r="C32" s="348"/>
    </row>
    <row r="33" spans="1:4" ht="52.5" customHeight="1">
      <c r="A33" s="112" t="s">
        <v>347</v>
      </c>
      <c r="B33" s="347" t="s">
        <v>348</v>
      </c>
      <c r="C33" s="348"/>
    </row>
    <row r="34" spans="1:4" ht="52.5" customHeight="1">
      <c r="A34" s="112" t="s">
        <v>346</v>
      </c>
      <c r="B34" s="347" t="s">
        <v>345</v>
      </c>
      <c r="C34" s="348"/>
    </row>
    <row r="35" spans="1:4" ht="68.25" customHeight="1">
      <c r="A35" s="112" t="s">
        <v>350</v>
      </c>
      <c r="B35" s="347" t="s">
        <v>349</v>
      </c>
      <c r="C35" s="348"/>
    </row>
    <row r="36" spans="1:4" ht="45.75" customHeight="1">
      <c r="A36" s="112" t="s">
        <v>352</v>
      </c>
      <c r="B36" s="353" t="s">
        <v>351</v>
      </c>
      <c r="C36" s="354"/>
    </row>
    <row r="37" spans="1:4" ht="45.75" customHeight="1">
      <c r="A37" s="112" t="s">
        <v>354</v>
      </c>
      <c r="B37" s="353" t="s">
        <v>353</v>
      </c>
      <c r="C37" s="354"/>
    </row>
    <row r="38" spans="1:4" ht="45.75" customHeight="1">
      <c r="A38" s="112" t="s">
        <v>355</v>
      </c>
      <c r="B38" s="353" t="s">
        <v>357</v>
      </c>
      <c r="C38" s="354"/>
    </row>
    <row r="39" spans="1:4" ht="45.75" customHeight="1">
      <c r="A39" s="112" t="s">
        <v>356</v>
      </c>
      <c r="B39" s="353" t="s">
        <v>358</v>
      </c>
      <c r="C39" s="354"/>
    </row>
    <row r="40" spans="1:4" ht="30.75" customHeight="1">
      <c r="A40" s="112" t="s">
        <v>306</v>
      </c>
      <c r="B40" s="347" t="s">
        <v>330</v>
      </c>
      <c r="C40" s="348"/>
    </row>
    <row r="41" spans="1:4" s="141" customFormat="1" ht="40.5" customHeight="1">
      <c r="A41" s="140" t="s">
        <v>307</v>
      </c>
      <c r="B41" s="349" t="s">
        <v>154</v>
      </c>
      <c r="C41" s="350"/>
    </row>
    <row r="42" spans="1:4" s="138" customFormat="1" ht="33" customHeight="1">
      <c r="A42" s="140" t="s">
        <v>308</v>
      </c>
      <c r="B42" s="349" t="s">
        <v>233</v>
      </c>
      <c r="C42" s="350"/>
      <c r="D42" s="141"/>
    </row>
    <row r="43" spans="1:4" s="141" customFormat="1" ht="45.75" customHeight="1">
      <c r="A43" s="140" t="s">
        <v>301</v>
      </c>
      <c r="B43" s="349" t="s">
        <v>232</v>
      </c>
      <c r="C43" s="350"/>
    </row>
    <row r="44" spans="1:4" s="141" customFormat="1" ht="49.5" customHeight="1">
      <c r="A44" s="140" t="s">
        <v>302</v>
      </c>
      <c r="B44" s="355" t="s">
        <v>155</v>
      </c>
      <c r="C44" s="356"/>
    </row>
    <row r="45" spans="1:4" s="141" customFormat="1" ht="35.25" customHeight="1">
      <c r="A45" s="140" t="s">
        <v>303</v>
      </c>
      <c r="B45" s="351" t="s">
        <v>231</v>
      </c>
      <c r="C45" s="352"/>
    </row>
    <row r="46" spans="1:4" s="141" customFormat="1" ht="57.75" customHeight="1">
      <c r="A46" s="112" t="s">
        <v>443</v>
      </c>
      <c r="B46" s="351" t="s">
        <v>442</v>
      </c>
      <c r="C46" s="352"/>
    </row>
    <row r="47" spans="1:4" s="141" customFormat="1" ht="82.5" customHeight="1">
      <c r="A47" s="112" t="s">
        <v>444</v>
      </c>
      <c r="B47" s="351" t="s">
        <v>445</v>
      </c>
      <c r="C47" s="352"/>
    </row>
    <row r="48" spans="1:4" s="141" customFormat="1" ht="39.75" customHeight="1">
      <c r="A48" s="112" t="s">
        <v>465</v>
      </c>
      <c r="B48" s="351" t="s">
        <v>471</v>
      </c>
      <c r="C48" s="352"/>
    </row>
    <row r="49" spans="1:3" s="141" customFormat="1" ht="64.5" customHeight="1">
      <c r="A49" s="112" t="s">
        <v>475</v>
      </c>
      <c r="B49" s="351" t="s">
        <v>474</v>
      </c>
      <c r="C49" s="352"/>
    </row>
    <row r="50" spans="1:3" s="141" customFormat="1" ht="64.5" customHeight="1">
      <c r="A50" s="112" t="s">
        <v>472</v>
      </c>
      <c r="B50" s="351" t="s">
        <v>473</v>
      </c>
      <c r="C50" s="352"/>
    </row>
    <row r="51" spans="1:3" s="141" customFormat="1" ht="64.5" customHeight="1">
      <c r="A51" s="112" t="s">
        <v>494</v>
      </c>
      <c r="B51" s="351" t="s">
        <v>495</v>
      </c>
      <c r="C51" s="352"/>
    </row>
    <row r="52" spans="1:3" ht="32.25" customHeight="1">
      <c r="A52" s="357" t="s">
        <v>16</v>
      </c>
      <c r="B52" s="357"/>
      <c r="C52" s="357"/>
    </row>
    <row r="53" spans="1:3" ht="33" customHeight="1">
      <c r="A53" s="112" t="s">
        <v>304</v>
      </c>
      <c r="B53" s="347" t="s">
        <v>331</v>
      </c>
      <c r="C53" s="348"/>
    </row>
    <row r="54" spans="1:3" ht="85.5" customHeight="1">
      <c r="A54" s="112" t="s">
        <v>305</v>
      </c>
      <c r="B54" s="347" t="s">
        <v>17</v>
      </c>
      <c r="C54" s="348"/>
    </row>
  </sheetData>
  <mergeCells count="50">
    <mergeCell ref="A2:D2"/>
    <mergeCell ref="B3:D3"/>
    <mergeCell ref="B20:C20"/>
    <mergeCell ref="B21:C21"/>
    <mergeCell ref="B23:C23"/>
    <mergeCell ref="B22:C22"/>
    <mergeCell ref="B16:C16"/>
    <mergeCell ref="B17:C17"/>
    <mergeCell ref="B18:C18"/>
    <mergeCell ref="B19:C19"/>
    <mergeCell ref="B8:C8"/>
    <mergeCell ref="A6:C6"/>
    <mergeCell ref="B9:C9"/>
    <mergeCell ref="B13:C13"/>
    <mergeCell ref="A10:C10"/>
    <mergeCell ref="B11:C11"/>
    <mergeCell ref="B12:C12"/>
    <mergeCell ref="B38:C38"/>
    <mergeCell ref="B39:C39"/>
    <mergeCell ref="B15:C15"/>
    <mergeCell ref="B26:C26"/>
    <mergeCell ref="B14:C14"/>
    <mergeCell ref="B37:C37"/>
    <mergeCell ref="B34:C34"/>
    <mergeCell ref="B36:C36"/>
    <mergeCell ref="B27:C27"/>
    <mergeCell ref="B32:C32"/>
    <mergeCell ref="B28:C28"/>
    <mergeCell ref="B31:C31"/>
    <mergeCell ref="B25:C25"/>
    <mergeCell ref="B54:C54"/>
    <mergeCell ref="B43:C43"/>
    <mergeCell ref="B53:C53"/>
    <mergeCell ref="B44:C44"/>
    <mergeCell ref="B42:C42"/>
    <mergeCell ref="A52:C52"/>
    <mergeCell ref="B51:C51"/>
    <mergeCell ref="B45:C45"/>
    <mergeCell ref="B46:C46"/>
    <mergeCell ref="B47:C47"/>
    <mergeCell ref="B48:C48"/>
    <mergeCell ref="B49:C49"/>
    <mergeCell ref="B50:C50"/>
    <mergeCell ref="B40:C40"/>
    <mergeCell ref="B41:C41"/>
    <mergeCell ref="B33:C33"/>
    <mergeCell ref="B24:C24"/>
    <mergeCell ref="B35:C35"/>
    <mergeCell ref="B30:C30"/>
    <mergeCell ref="B29:C29"/>
  </mergeCells>
  <phoneticPr fontId="5" type="noConversion"/>
  <pageMargins left="0.7" right="0.7" top="0.75" bottom="0.75" header="0.3" footer="0.3"/>
  <pageSetup paperSize="9" scale="82" orientation="portrait" r:id="rId1"/>
  <rowBreaks count="3" manualBreakCount="3">
    <brk id="20" max="16383" man="1"/>
    <brk id="35" max="3" man="1"/>
    <brk id="51" max="3" man="1"/>
  </rowBreaks>
</worksheet>
</file>

<file path=xl/worksheets/sheet3.xml><?xml version="1.0" encoding="utf-8"?>
<worksheet xmlns="http://schemas.openxmlformats.org/spreadsheetml/2006/main" xmlns:r="http://schemas.openxmlformats.org/officeDocument/2006/relationships">
  <dimension ref="A1:H20"/>
  <sheetViews>
    <sheetView view="pageBreakPreview" zoomScaleSheetLayoutView="100" workbookViewId="0">
      <selection activeCell="E9" sqref="E9"/>
    </sheetView>
  </sheetViews>
  <sheetFormatPr defaultRowHeight="15.75"/>
  <cols>
    <col min="1" max="1" width="2.7109375" style="77" customWidth="1"/>
    <col min="2" max="2" width="7.28515625" style="92" customWidth="1"/>
    <col min="3" max="3" width="10.5703125" style="92" customWidth="1"/>
    <col min="4" max="4" width="31.140625" style="77" customWidth="1"/>
    <col min="5" max="5" width="43.42578125" style="77" customWidth="1"/>
    <col min="6" max="6" width="15.28515625" style="77" customWidth="1"/>
    <col min="7" max="8" width="9.140625" style="77" customWidth="1"/>
    <col min="9" max="9" width="11.28515625" style="77" customWidth="1"/>
    <col min="10" max="16384" width="9.140625" style="77"/>
  </cols>
  <sheetData>
    <row r="1" spans="1:8">
      <c r="B1" s="78"/>
      <c r="C1" s="78"/>
      <c r="D1" s="79"/>
      <c r="E1" s="79" t="s">
        <v>143</v>
      </c>
      <c r="F1" s="80"/>
      <c r="G1" s="80"/>
    </row>
    <row r="2" spans="1:8" s="120" customFormat="1" ht="49.5" customHeight="1">
      <c r="B2" s="340"/>
      <c r="C2" s="340"/>
      <c r="D2" s="340"/>
      <c r="E2" s="162" t="s">
        <v>466</v>
      </c>
      <c r="F2" s="162"/>
      <c r="G2" s="162"/>
    </row>
    <row r="3" spans="1:8" s="120" customFormat="1" ht="12.75">
      <c r="C3" s="163"/>
      <c r="E3" s="120" t="s">
        <v>493</v>
      </c>
    </row>
    <row r="4" spans="1:8">
      <c r="B4" s="78"/>
      <c r="C4" s="79"/>
      <c r="D4" s="79"/>
      <c r="E4" s="79"/>
      <c r="F4" s="82"/>
    </row>
    <row r="5" spans="1:8">
      <c r="A5" s="83"/>
      <c r="B5" s="78"/>
      <c r="C5" s="78"/>
      <c r="D5" s="78"/>
      <c r="E5" s="78"/>
      <c r="F5" s="84"/>
      <c r="G5" s="83"/>
      <c r="H5" s="85"/>
    </row>
    <row r="6" spans="1:8">
      <c r="A6" s="83"/>
      <c r="B6" s="366" t="s">
        <v>144</v>
      </c>
      <c r="C6" s="366"/>
      <c r="D6" s="366"/>
      <c r="E6" s="366"/>
      <c r="F6" s="78"/>
      <c r="G6" s="78"/>
      <c r="H6" s="81"/>
    </row>
    <row r="7" spans="1:8" ht="32.25" customHeight="1">
      <c r="A7" s="83"/>
      <c r="B7" s="367" t="s">
        <v>334</v>
      </c>
      <c r="C7" s="367"/>
      <c r="D7" s="367"/>
      <c r="E7" s="367"/>
      <c r="F7" s="78"/>
      <c r="G7" s="78"/>
      <c r="H7" s="81"/>
    </row>
    <row r="8" spans="1:8">
      <c r="A8" s="83"/>
      <c r="B8" s="78"/>
      <c r="C8" s="78"/>
      <c r="D8" s="78"/>
      <c r="E8" s="78"/>
      <c r="F8" s="86"/>
      <c r="G8" s="78"/>
      <c r="H8" s="81"/>
    </row>
    <row r="9" spans="1:8" ht="69" customHeight="1">
      <c r="B9" s="87" t="s">
        <v>29</v>
      </c>
      <c r="C9" s="88" t="s">
        <v>263</v>
      </c>
      <c r="D9" s="88" t="s">
        <v>262</v>
      </c>
      <c r="E9" s="88" t="s">
        <v>261</v>
      </c>
      <c r="F9" s="80"/>
      <c r="G9" s="80"/>
    </row>
    <row r="10" spans="1:8" s="146" customFormat="1">
      <c r="B10" s="145">
        <v>1</v>
      </c>
      <c r="C10" s="145">
        <v>2</v>
      </c>
      <c r="D10" s="145">
        <v>3</v>
      </c>
      <c r="E10" s="145">
        <v>4</v>
      </c>
      <c r="F10" s="147"/>
      <c r="G10" s="147"/>
    </row>
    <row r="11" spans="1:8">
      <c r="B11" s="368" t="s">
        <v>75</v>
      </c>
      <c r="C11" s="369"/>
      <c r="D11" s="369"/>
      <c r="E11" s="370"/>
      <c r="F11" s="80"/>
      <c r="G11" s="80"/>
    </row>
    <row r="12" spans="1:8" ht="40.5" customHeight="1">
      <c r="B12" s="89">
        <v>1</v>
      </c>
      <c r="C12" s="90" t="s">
        <v>84</v>
      </c>
      <c r="D12" s="139" t="s">
        <v>242</v>
      </c>
      <c r="E12" s="139" t="s">
        <v>219</v>
      </c>
      <c r="F12" s="91"/>
      <c r="G12" s="91"/>
    </row>
    <row r="13" spans="1:8" ht="37.5" customHeight="1">
      <c r="B13" s="89">
        <v>2</v>
      </c>
      <c r="C13" s="90" t="s">
        <v>84</v>
      </c>
      <c r="D13" s="139" t="s">
        <v>243</v>
      </c>
      <c r="E13" s="139" t="s">
        <v>220</v>
      </c>
      <c r="F13" s="91"/>
      <c r="G13" s="91"/>
    </row>
    <row r="14" spans="1:8" ht="31.5">
      <c r="B14" s="89">
        <v>3</v>
      </c>
      <c r="C14" s="90" t="s">
        <v>84</v>
      </c>
      <c r="D14" s="139" t="s">
        <v>244</v>
      </c>
      <c r="E14" s="139" t="s">
        <v>221</v>
      </c>
    </row>
    <row r="15" spans="1:8" ht="31.5">
      <c r="B15" s="89">
        <v>4</v>
      </c>
      <c r="C15" s="90" t="s">
        <v>84</v>
      </c>
      <c r="D15" s="139" t="s">
        <v>245</v>
      </c>
      <c r="E15" s="139" t="s">
        <v>222</v>
      </c>
    </row>
    <row r="16" spans="1:8" ht="31.5">
      <c r="B16" s="89">
        <v>5</v>
      </c>
      <c r="C16" s="90" t="s">
        <v>109</v>
      </c>
      <c r="D16" s="139" t="s">
        <v>246</v>
      </c>
      <c r="E16" s="139" t="s">
        <v>223</v>
      </c>
    </row>
    <row r="17" spans="2:5" ht="31.5">
      <c r="B17" s="89">
        <v>6</v>
      </c>
      <c r="C17" s="90" t="s">
        <v>84</v>
      </c>
      <c r="D17" s="139" t="s">
        <v>247</v>
      </c>
      <c r="E17" s="139" t="s">
        <v>225</v>
      </c>
    </row>
    <row r="18" spans="2:5" ht="31.5">
      <c r="B18" s="89">
        <v>7</v>
      </c>
      <c r="C18" s="90" t="s">
        <v>84</v>
      </c>
      <c r="D18" s="139" t="s">
        <v>248</v>
      </c>
      <c r="E18" s="139" t="s">
        <v>226</v>
      </c>
    </row>
    <row r="19" spans="2:5" ht="31.5">
      <c r="B19" s="89">
        <v>8</v>
      </c>
      <c r="C19" s="90" t="s">
        <v>84</v>
      </c>
      <c r="D19" s="139" t="s">
        <v>249</v>
      </c>
      <c r="E19" s="139" t="s">
        <v>227</v>
      </c>
    </row>
    <row r="20" spans="2:5" ht="36" customHeight="1">
      <c r="B20" s="89">
        <v>9</v>
      </c>
      <c r="C20" s="90" t="s">
        <v>109</v>
      </c>
      <c r="D20" s="139" t="s">
        <v>250</v>
      </c>
      <c r="E20" s="139" t="s">
        <v>229</v>
      </c>
    </row>
  </sheetData>
  <mergeCells count="4">
    <mergeCell ref="B6:E6"/>
    <mergeCell ref="B7:E7"/>
    <mergeCell ref="B11:E11"/>
    <mergeCell ref="B2:D2"/>
  </mergeCells>
  <pageMargins left="0.7" right="0.7" top="0.75" bottom="0.75" header="0.3" footer="0.3"/>
  <pageSetup paperSize="9" scale="91" orientation="portrait" verticalDpi="4294967293" r:id="rId1"/>
</worksheet>
</file>

<file path=xl/worksheets/sheet4.xml><?xml version="1.0" encoding="utf-8"?>
<worksheet xmlns="http://schemas.openxmlformats.org/spreadsheetml/2006/main" xmlns:r="http://schemas.openxmlformats.org/officeDocument/2006/relationships">
  <dimension ref="A1:M62"/>
  <sheetViews>
    <sheetView tabSelected="1" view="pageBreakPreview" topLeftCell="A58" zoomScaleSheetLayoutView="100" workbookViewId="0">
      <selection activeCell="F61" sqref="F61"/>
    </sheetView>
  </sheetViews>
  <sheetFormatPr defaultRowHeight="12.75"/>
  <cols>
    <col min="1" max="1" width="2.7109375" style="293" customWidth="1"/>
    <col min="2" max="2" width="4.5703125" style="36" customWidth="1"/>
    <col min="3" max="4" width="3.7109375" style="36" customWidth="1"/>
    <col min="5" max="5" width="4" style="36" customWidth="1"/>
    <col min="6" max="6" width="4.140625" style="36" customWidth="1"/>
    <col min="7" max="7" width="3.85546875" style="36" customWidth="1"/>
    <col min="8" max="8" width="5" style="36" customWidth="1"/>
    <col min="9" max="9" width="9" style="36" customWidth="1"/>
    <col min="10" max="10" width="56" style="36" customWidth="1"/>
    <col min="11" max="11" width="14.140625" style="37" customWidth="1"/>
    <col min="12" max="12" width="14.85546875" style="38" customWidth="1"/>
    <col min="13" max="13" width="13.7109375" style="38" bestFit="1" customWidth="1"/>
    <col min="14" max="16384" width="9.140625" style="39"/>
  </cols>
  <sheetData>
    <row r="1" spans="1:13">
      <c r="J1" s="113"/>
      <c r="L1" s="38" t="s">
        <v>139</v>
      </c>
    </row>
    <row r="2" spans="1:13" s="120" customFormat="1">
      <c r="A2" s="340"/>
      <c r="B2" s="340"/>
      <c r="C2" s="340"/>
      <c r="D2" s="340"/>
    </row>
    <row r="3" spans="1:13" s="120" customFormat="1" ht="40.5" customHeight="1">
      <c r="A3" s="115"/>
      <c r="B3" s="371"/>
      <c r="C3" s="371"/>
      <c r="D3" s="371"/>
      <c r="K3" s="372" t="s">
        <v>467</v>
      </c>
      <c r="L3" s="372"/>
      <c r="M3" s="372"/>
    </row>
    <row r="4" spans="1:13" s="120" customFormat="1">
      <c r="A4" s="115"/>
      <c r="K4" s="120" t="s">
        <v>493</v>
      </c>
    </row>
    <row r="5" spans="1:13" ht="15">
      <c r="A5" s="294"/>
      <c r="B5" s="40"/>
      <c r="C5" s="40"/>
      <c r="D5" s="40"/>
      <c r="E5" s="40"/>
      <c r="F5" s="40"/>
      <c r="G5" s="40"/>
      <c r="H5" s="40"/>
      <c r="I5" s="40"/>
      <c r="J5" s="40"/>
      <c r="K5" s="41"/>
    </row>
    <row r="6" spans="1:13" ht="12.75" customHeight="1">
      <c r="A6" s="373" t="s">
        <v>337</v>
      </c>
      <c r="B6" s="373"/>
      <c r="C6" s="373"/>
      <c r="D6" s="373"/>
      <c r="E6" s="373"/>
      <c r="F6" s="373"/>
      <c r="G6" s="373"/>
      <c r="H6" s="373"/>
      <c r="I6" s="373"/>
      <c r="J6" s="373"/>
      <c r="K6" s="373"/>
      <c r="L6" s="373"/>
      <c r="M6" s="373"/>
    </row>
    <row r="7" spans="1:13" ht="15">
      <c r="A7" s="294" t="s">
        <v>76</v>
      </c>
      <c r="B7" s="40"/>
      <c r="C7" s="40"/>
      <c r="D7" s="40"/>
      <c r="E7" s="40"/>
      <c r="F7" s="40"/>
      <c r="G7" s="40"/>
      <c r="H7" s="40"/>
      <c r="I7" s="40"/>
      <c r="J7" s="42"/>
      <c r="L7" s="43"/>
      <c r="M7" s="44" t="s">
        <v>77</v>
      </c>
    </row>
    <row r="8" spans="1:13" ht="17.25" customHeight="1">
      <c r="A8" s="381" t="s">
        <v>29</v>
      </c>
      <c r="B8" s="378" t="s">
        <v>78</v>
      </c>
      <c r="C8" s="379"/>
      <c r="D8" s="379"/>
      <c r="E8" s="379"/>
      <c r="F8" s="379"/>
      <c r="G8" s="379"/>
      <c r="H8" s="379"/>
      <c r="I8" s="380"/>
      <c r="J8" s="374" t="s">
        <v>259</v>
      </c>
      <c r="K8" s="375" t="s">
        <v>208</v>
      </c>
      <c r="L8" s="375" t="s">
        <v>297</v>
      </c>
      <c r="M8" s="377" t="s">
        <v>336</v>
      </c>
    </row>
    <row r="9" spans="1:13" ht="150.75" customHeight="1">
      <c r="A9" s="382"/>
      <c r="B9" s="94" t="s">
        <v>266</v>
      </c>
      <c r="C9" s="94" t="s">
        <v>79</v>
      </c>
      <c r="D9" s="94" t="s">
        <v>80</v>
      </c>
      <c r="E9" s="94" t="s">
        <v>81</v>
      </c>
      <c r="F9" s="94" t="s">
        <v>82</v>
      </c>
      <c r="G9" s="94" t="s">
        <v>83</v>
      </c>
      <c r="H9" s="94" t="s">
        <v>265</v>
      </c>
      <c r="I9" s="94" t="s">
        <v>264</v>
      </c>
      <c r="J9" s="374"/>
      <c r="K9" s="376"/>
      <c r="L9" s="376"/>
      <c r="M9" s="377"/>
    </row>
    <row r="10" spans="1:13">
      <c r="A10" s="45">
        <v>1</v>
      </c>
      <c r="B10" s="45">
        <v>2</v>
      </c>
      <c r="C10" s="45">
        <v>3</v>
      </c>
      <c r="D10" s="45">
        <v>4</v>
      </c>
      <c r="E10" s="45">
        <v>5</v>
      </c>
      <c r="F10" s="45">
        <v>6</v>
      </c>
      <c r="G10" s="45">
        <v>7</v>
      </c>
      <c r="H10" s="45">
        <v>8</v>
      </c>
      <c r="I10" s="45">
        <v>9</v>
      </c>
      <c r="J10" s="45">
        <v>10</v>
      </c>
      <c r="K10" s="45">
        <v>11</v>
      </c>
      <c r="L10" s="45">
        <v>12</v>
      </c>
      <c r="M10" s="45">
        <v>13</v>
      </c>
    </row>
    <row r="11" spans="1:13" s="38" customFormat="1">
      <c r="A11" s="45">
        <v>1</v>
      </c>
      <c r="B11" s="46" t="s">
        <v>84</v>
      </c>
      <c r="C11" s="46">
        <v>1</v>
      </c>
      <c r="D11" s="46" t="s">
        <v>8</v>
      </c>
      <c r="E11" s="46" t="s">
        <v>8</v>
      </c>
      <c r="F11" s="46" t="s">
        <v>84</v>
      </c>
      <c r="G11" s="46" t="s">
        <v>8</v>
      </c>
      <c r="H11" s="46" t="s">
        <v>85</v>
      </c>
      <c r="I11" s="47" t="s">
        <v>84</v>
      </c>
      <c r="J11" s="48" t="s">
        <v>86</v>
      </c>
      <c r="K11" s="153">
        <f>K12+K25+K33+K16+K37+K38</f>
        <v>1351.8277899999998</v>
      </c>
      <c r="L11" s="153">
        <f>L12+L25+L33+L16+L37</f>
        <v>1011</v>
      </c>
      <c r="M11" s="153">
        <f>M12+M25+M33+M16+M37</f>
        <v>1046.6999999999998</v>
      </c>
    </row>
    <row r="12" spans="1:13">
      <c r="A12" s="45">
        <v>2</v>
      </c>
      <c r="B12" s="49" t="s">
        <v>84</v>
      </c>
      <c r="C12" s="50" t="s">
        <v>87</v>
      </c>
      <c r="D12" s="49" t="s">
        <v>30</v>
      </c>
      <c r="E12" s="49" t="s">
        <v>8</v>
      </c>
      <c r="F12" s="49" t="s">
        <v>84</v>
      </c>
      <c r="G12" s="49" t="s">
        <v>8</v>
      </c>
      <c r="H12" s="49" t="s">
        <v>85</v>
      </c>
      <c r="I12" s="47" t="s">
        <v>84</v>
      </c>
      <c r="J12" s="48" t="s">
        <v>88</v>
      </c>
      <c r="K12" s="153">
        <f>K13</f>
        <v>1075.32779</v>
      </c>
      <c r="L12" s="153">
        <f t="shared" ref="L12:M12" si="0">L13</f>
        <v>765.5</v>
      </c>
      <c r="M12" s="153">
        <f t="shared" si="0"/>
        <v>796.8</v>
      </c>
    </row>
    <row r="13" spans="1:13">
      <c r="A13" s="45">
        <v>3</v>
      </c>
      <c r="B13" s="49" t="s">
        <v>89</v>
      </c>
      <c r="C13" s="50" t="s">
        <v>87</v>
      </c>
      <c r="D13" s="49" t="s">
        <v>30</v>
      </c>
      <c r="E13" s="49" t="s">
        <v>31</v>
      </c>
      <c r="F13" s="49" t="s">
        <v>84</v>
      </c>
      <c r="G13" s="49" t="s">
        <v>30</v>
      </c>
      <c r="H13" s="49" t="s">
        <v>85</v>
      </c>
      <c r="I13" s="47" t="s">
        <v>26</v>
      </c>
      <c r="J13" s="48" t="s">
        <v>91</v>
      </c>
      <c r="K13" s="153">
        <f>K14+K15</f>
        <v>1075.32779</v>
      </c>
      <c r="L13" s="153">
        <f t="shared" ref="L13:M13" si="1">L14+L15</f>
        <v>765.5</v>
      </c>
      <c r="M13" s="153">
        <f t="shared" si="1"/>
        <v>796.8</v>
      </c>
    </row>
    <row r="14" spans="1:13" ht="63.75">
      <c r="A14" s="45">
        <v>4</v>
      </c>
      <c r="B14" s="51" t="s">
        <v>89</v>
      </c>
      <c r="C14" s="52" t="s">
        <v>87</v>
      </c>
      <c r="D14" s="51" t="s">
        <v>30</v>
      </c>
      <c r="E14" s="51" t="s">
        <v>31</v>
      </c>
      <c r="F14" s="51" t="s">
        <v>90</v>
      </c>
      <c r="G14" s="51" t="s">
        <v>30</v>
      </c>
      <c r="H14" s="51" t="s">
        <v>85</v>
      </c>
      <c r="I14" s="53" t="s">
        <v>26</v>
      </c>
      <c r="J14" s="55" t="s">
        <v>251</v>
      </c>
      <c r="K14" s="221">
        <f>630+167.493+132.32779</f>
        <v>929.82078999999999</v>
      </c>
      <c r="L14" s="221">
        <v>652.5</v>
      </c>
      <c r="M14" s="221">
        <v>683.8</v>
      </c>
    </row>
    <row r="15" spans="1:13" ht="90.75" customHeight="1">
      <c r="A15" s="45">
        <v>5</v>
      </c>
      <c r="B15" s="51" t="s">
        <v>89</v>
      </c>
      <c r="C15" s="52" t="s">
        <v>87</v>
      </c>
      <c r="D15" s="51" t="s">
        <v>30</v>
      </c>
      <c r="E15" s="51" t="s">
        <v>31</v>
      </c>
      <c r="F15" s="51" t="s">
        <v>92</v>
      </c>
      <c r="G15" s="51" t="s">
        <v>30</v>
      </c>
      <c r="H15" s="51" t="s">
        <v>85</v>
      </c>
      <c r="I15" s="53" t="s">
        <v>26</v>
      </c>
      <c r="J15" s="55" t="s">
        <v>93</v>
      </c>
      <c r="K15" s="221">
        <f>113+32.507</f>
        <v>145.50700000000001</v>
      </c>
      <c r="L15" s="221">
        <v>113</v>
      </c>
      <c r="M15" s="221">
        <v>113</v>
      </c>
    </row>
    <row r="16" spans="1:13" ht="31.5">
      <c r="A16" s="45">
        <v>6</v>
      </c>
      <c r="B16" s="56" t="s">
        <v>49</v>
      </c>
      <c r="C16" s="56" t="s">
        <v>87</v>
      </c>
      <c r="D16" s="56" t="s">
        <v>35</v>
      </c>
      <c r="E16" s="56" t="s">
        <v>96</v>
      </c>
      <c r="F16" s="56" t="s">
        <v>8</v>
      </c>
      <c r="G16" s="56" t="s">
        <v>30</v>
      </c>
      <c r="H16" s="56" t="s">
        <v>85</v>
      </c>
      <c r="I16" s="56" t="s">
        <v>26</v>
      </c>
      <c r="J16" s="57" t="s">
        <v>153</v>
      </c>
      <c r="K16" s="222">
        <f>K17+K19+K21+K23</f>
        <v>102.1</v>
      </c>
      <c r="L16" s="222">
        <f>L17+L19+L21+L23</f>
        <v>105.7</v>
      </c>
      <c r="M16" s="222">
        <f>M17+M19+M21+M23</f>
        <v>110.1</v>
      </c>
    </row>
    <row r="17" spans="1:13" ht="57.75" customHeight="1">
      <c r="A17" s="45">
        <v>7</v>
      </c>
      <c r="B17" s="58" t="s">
        <v>49</v>
      </c>
      <c r="C17" s="58" t="s">
        <v>87</v>
      </c>
      <c r="D17" s="58" t="s">
        <v>35</v>
      </c>
      <c r="E17" s="58" t="s">
        <v>96</v>
      </c>
      <c r="F17" s="58" t="s">
        <v>97</v>
      </c>
      <c r="G17" s="58" t="s">
        <v>30</v>
      </c>
      <c r="H17" s="58" t="s">
        <v>85</v>
      </c>
      <c r="I17" s="58" t="s">
        <v>26</v>
      </c>
      <c r="J17" s="59" t="s">
        <v>198</v>
      </c>
      <c r="K17" s="221">
        <v>46.8</v>
      </c>
      <c r="L17" s="221">
        <v>48.7</v>
      </c>
      <c r="M17" s="221">
        <v>50.7</v>
      </c>
    </row>
    <row r="18" spans="1:13" ht="90.75" customHeight="1">
      <c r="A18" s="45">
        <v>8</v>
      </c>
      <c r="B18" s="58" t="s">
        <v>49</v>
      </c>
      <c r="C18" s="58" t="s">
        <v>87</v>
      </c>
      <c r="D18" s="58" t="s">
        <v>35</v>
      </c>
      <c r="E18" s="58" t="s">
        <v>96</v>
      </c>
      <c r="F18" s="58" t="s">
        <v>424</v>
      </c>
      <c r="G18" s="58" t="s">
        <v>30</v>
      </c>
      <c r="H18" s="58" t="s">
        <v>85</v>
      </c>
      <c r="I18" s="58" t="s">
        <v>26</v>
      </c>
      <c r="J18" s="59" t="s">
        <v>425</v>
      </c>
      <c r="K18" s="221">
        <v>46.8</v>
      </c>
      <c r="L18" s="221">
        <v>48.7</v>
      </c>
      <c r="M18" s="221">
        <v>50.7</v>
      </c>
    </row>
    <row r="19" spans="1:13" ht="69" customHeight="1">
      <c r="A19" s="45">
        <v>9</v>
      </c>
      <c r="B19" s="60" t="s">
        <v>49</v>
      </c>
      <c r="C19" s="60" t="s">
        <v>87</v>
      </c>
      <c r="D19" s="60" t="s">
        <v>35</v>
      </c>
      <c r="E19" s="60" t="s">
        <v>96</v>
      </c>
      <c r="F19" s="60" t="s">
        <v>98</v>
      </c>
      <c r="G19" s="60" t="s">
        <v>30</v>
      </c>
      <c r="H19" s="60" t="s">
        <v>85</v>
      </c>
      <c r="I19" s="60" t="s">
        <v>26</v>
      </c>
      <c r="J19" s="59" t="s">
        <v>197</v>
      </c>
      <c r="K19" s="221">
        <v>0.2</v>
      </c>
      <c r="L19" s="221">
        <v>0.2</v>
      </c>
      <c r="M19" s="221">
        <v>0.2</v>
      </c>
    </row>
    <row r="20" spans="1:13" ht="101.25" customHeight="1">
      <c r="A20" s="45">
        <v>10</v>
      </c>
      <c r="B20" s="60" t="s">
        <v>49</v>
      </c>
      <c r="C20" s="60" t="s">
        <v>87</v>
      </c>
      <c r="D20" s="60" t="s">
        <v>35</v>
      </c>
      <c r="E20" s="60" t="s">
        <v>96</v>
      </c>
      <c r="F20" s="60" t="s">
        <v>426</v>
      </c>
      <c r="G20" s="60" t="s">
        <v>30</v>
      </c>
      <c r="H20" s="60" t="s">
        <v>85</v>
      </c>
      <c r="I20" s="60" t="s">
        <v>26</v>
      </c>
      <c r="J20" s="59" t="s">
        <v>427</v>
      </c>
      <c r="K20" s="221">
        <v>0.2</v>
      </c>
      <c r="L20" s="221">
        <v>0.2</v>
      </c>
      <c r="M20" s="221">
        <v>0.2</v>
      </c>
    </row>
    <row r="21" spans="1:13" ht="69" customHeight="1">
      <c r="A21" s="45">
        <v>11</v>
      </c>
      <c r="B21" s="60" t="s">
        <v>49</v>
      </c>
      <c r="C21" s="60" t="s">
        <v>87</v>
      </c>
      <c r="D21" s="60" t="s">
        <v>35</v>
      </c>
      <c r="E21" s="60" t="s">
        <v>96</v>
      </c>
      <c r="F21" s="60" t="s">
        <v>99</v>
      </c>
      <c r="G21" s="60" t="s">
        <v>30</v>
      </c>
      <c r="H21" s="60" t="s">
        <v>85</v>
      </c>
      <c r="I21" s="60" t="s">
        <v>26</v>
      </c>
      <c r="J21" s="59" t="s">
        <v>199</v>
      </c>
      <c r="K21" s="221">
        <v>61.1</v>
      </c>
      <c r="L21" s="221">
        <v>63.5</v>
      </c>
      <c r="M21" s="221">
        <v>65.599999999999994</v>
      </c>
    </row>
    <row r="22" spans="1:13" ht="91.5" customHeight="1">
      <c r="A22" s="45">
        <v>12</v>
      </c>
      <c r="B22" s="60" t="s">
        <v>49</v>
      </c>
      <c r="C22" s="60" t="s">
        <v>87</v>
      </c>
      <c r="D22" s="60" t="s">
        <v>35</v>
      </c>
      <c r="E22" s="60" t="s">
        <v>96</v>
      </c>
      <c r="F22" s="60" t="s">
        <v>428</v>
      </c>
      <c r="G22" s="60" t="s">
        <v>30</v>
      </c>
      <c r="H22" s="60" t="s">
        <v>85</v>
      </c>
      <c r="I22" s="60" t="s">
        <v>26</v>
      </c>
      <c r="J22" s="59" t="s">
        <v>430</v>
      </c>
      <c r="K22" s="221">
        <v>61.1</v>
      </c>
      <c r="L22" s="221">
        <v>63.5</v>
      </c>
      <c r="M22" s="221">
        <v>65.599999999999994</v>
      </c>
    </row>
    <row r="23" spans="1:13" ht="79.5" customHeight="1">
      <c r="A23" s="45">
        <v>13</v>
      </c>
      <c r="B23" s="60" t="s">
        <v>49</v>
      </c>
      <c r="C23" s="60" t="s">
        <v>87</v>
      </c>
      <c r="D23" s="60" t="s">
        <v>35</v>
      </c>
      <c r="E23" s="60" t="s">
        <v>96</v>
      </c>
      <c r="F23" s="60" t="s">
        <v>100</v>
      </c>
      <c r="G23" s="60" t="s">
        <v>30</v>
      </c>
      <c r="H23" s="60" t="s">
        <v>85</v>
      </c>
      <c r="I23" s="60" t="s">
        <v>26</v>
      </c>
      <c r="J23" s="59" t="s">
        <v>200</v>
      </c>
      <c r="K23" s="221">
        <v>-6</v>
      </c>
      <c r="L23" s="221">
        <v>-6.7</v>
      </c>
      <c r="M23" s="221">
        <v>-6.4</v>
      </c>
    </row>
    <row r="24" spans="1:13" ht="104.25" customHeight="1">
      <c r="A24" s="45">
        <v>14</v>
      </c>
      <c r="B24" s="60" t="s">
        <v>49</v>
      </c>
      <c r="C24" s="60" t="s">
        <v>87</v>
      </c>
      <c r="D24" s="60" t="s">
        <v>35</v>
      </c>
      <c r="E24" s="60" t="s">
        <v>96</v>
      </c>
      <c r="F24" s="60" t="s">
        <v>429</v>
      </c>
      <c r="G24" s="60" t="s">
        <v>30</v>
      </c>
      <c r="H24" s="60" t="s">
        <v>85</v>
      </c>
      <c r="I24" s="60" t="s">
        <v>26</v>
      </c>
      <c r="J24" s="59" t="s">
        <v>431</v>
      </c>
      <c r="K24" s="221">
        <v>-6</v>
      </c>
      <c r="L24" s="221">
        <v>-6.7</v>
      </c>
      <c r="M24" s="221">
        <v>-6.4</v>
      </c>
    </row>
    <row r="25" spans="1:13">
      <c r="A25" s="45">
        <v>15</v>
      </c>
      <c r="B25" s="49" t="s">
        <v>89</v>
      </c>
      <c r="C25" s="50" t="s">
        <v>87</v>
      </c>
      <c r="D25" s="49" t="s">
        <v>21</v>
      </c>
      <c r="E25" s="49" t="s">
        <v>8</v>
      </c>
      <c r="F25" s="49" t="s">
        <v>84</v>
      </c>
      <c r="G25" s="49" t="s">
        <v>8</v>
      </c>
      <c r="H25" s="49" t="s">
        <v>85</v>
      </c>
      <c r="I25" s="47" t="s">
        <v>84</v>
      </c>
      <c r="J25" s="48" t="s">
        <v>101</v>
      </c>
      <c r="K25" s="153">
        <f>K28+K26</f>
        <v>55.8</v>
      </c>
      <c r="L25" s="153">
        <f>L28+L26</f>
        <v>40.799999999999997</v>
      </c>
      <c r="M25" s="153">
        <f>M28+M26</f>
        <v>40.799999999999997</v>
      </c>
    </row>
    <row r="26" spans="1:13">
      <c r="A26" s="45">
        <v>16</v>
      </c>
      <c r="B26" s="61">
        <v>182</v>
      </c>
      <c r="C26" s="61">
        <v>1</v>
      </c>
      <c r="D26" s="61" t="s">
        <v>21</v>
      </c>
      <c r="E26" s="61" t="s">
        <v>30</v>
      </c>
      <c r="F26" s="61" t="s">
        <v>84</v>
      </c>
      <c r="G26" s="61" t="s">
        <v>8</v>
      </c>
      <c r="H26" s="61" t="s">
        <v>85</v>
      </c>
      <c r="I26" s="61">
        <v>110</v>
      </c>
      <c r="J26" s="62" t="s">
        <v>102</v>
      </c>
      <c r="K26" s="153">
        <f>K27</f>
        <v>48.3</v>
      </c>
      <c r="L26" s="153">
        <f>L27</f>
        <v>33.299999999999997</v>
      </c>
      <c r="M26" s="153">
        <f>M27</f>
        <v>33.299999999999997</v>
      </c>
    </row>
    <row r="27" spans="1:13" ht="38.25">
      <c r="A27" s="45">
        <v>17</v>
      </c>
      <c r="B27" s="60">
        <v>182</v>
      </c>
      <c r="C27" s="60">
        <v>1</v>
      </c>
      <c r="D27" s="60" t="s">
        <v>21</v>
      </c>
      <c r="E27" s="60" t="s">
        <v>30</v>
      </c>
      <c r="F27" s="60" t="s">
        <v>94</v>
      </c>
      <c r="G27" s="60" t="s">
        <v>32</v>
      </c>
      <c r="H27" s="60" t="s">
        <v>85</v>
      </c>
      <c r="I27" s="60">
        <v>110</v>
      </c>
      <c r="J27" s="59" t="s">
        <v>432</v>
      </c>
      <c r="K27" s="181">
        <f>33.3+15</f>
        <v>48.3</v>
      </c>
      <c r="L27" s="181">
        <v>33.299999999999997</v>
      </c>
      <c r="M27" s="181">
        <v>33.299999999999997</v>
      </c>
    </row>
    <row r="28" spans="1:13">
      <c r="A28" s="45">
        <v>18</v>
      </c>
      <c r="B28" s="49" t="s">
        <v>84</v>
      </c>
      <c r="C28" s="50" t="s">
        <v>87</v>
      </c>
      <c r="D28" s="49" t="s">
        <v>21</v>
      </c>
      <c r="E28" s="49" t="s">
        <v>21</v>
      </c>
      <c r="F28" s="49" t="s">
        <v>84</v>
      </c>
      <c r="G28" s="49" t="s">
        <v>8</v>
      </c>
      <c r="H28" s="49" t="s">
        <v>85</v>
      </c>
      <c r="I28" s="47" t="s">
        <v>26</v>
      </c>
      <c r="J28" s="48" t="s">
        <v>103</v>
      </c>
      <c r="K28" s="153">
        <f>K29+K31</f>
        <v>7.5</v>
      </c>
      <c r="L28" s="153">
        <f>L29+L31</f>
        <v>7.5</v>
      </c>
      <c r="M28" s="153">
        <f>M29+M31</f>
        <v>7.5</v>
      </c>
    </row>
    <row r="29" spans="1:13">
      <c r="A29" s="45">
        <v>19</v>
      </c>
      <c r="B29" s="64" t="s">
        <v>89</v>
      </c>
      <c r="C29" s="63" t="s">
        <v>87</v>
      </c>
      <c r="D29" s="64" t="s">
        <v>21</v>
      </c>
      <c r="E29" s="64" t="s">
        <v>21</v>
      </c>
      <c r="F29" s="64" t="s">
        <v>94</v>
      </c>
      <c r="G29" s="64" t="s">
        <v>8</v>
      </c>
      <c r="H29" s="64" t="s">
        <v>85</v>
      </c>
      <c r="I29" s="65" t="s">
        <v>26</v>
      </c>
      <c r="J29" s="54" t="s">
        <v>238</v>
      </c>
      <c r="K29" s="223">
        <f>K30</f>
        <v>0.5</v>
      </c>
      <c r="L29" s="223">
        <f>L30</f>
        <v>0.5</v>
      </c>
      <c r="M29" s="223">
        <f>M30</f>
        <v>0.5</v>
      </c>
    </row>
    <row r="30" spans="1:13" ht="25.5">
      <c r="A30" s="45">
        <v>20</v>
      </c>
      <c r="B30" s="51" t="s">
        <v>89</v>
      </c>
      <c r="C30" s="63" t="s">
        <v>87</v>
      </c>
      <c r="D30" s="64" t="s">
        <v>21</v>
      </c>
      <c r="E30" s="64" t="s">
        <v>21</v>
      </c>
      <c r="F30" s="64" t="s">
        <v>105</v>
      </c>
      <c r="G30" s="64" t="s">
        <v>32</v>
      </c>
      <c r="H30" s="64" t="s">
        <v>85</v>
      </c>
      <c r="I30" s="65" t="s">
        <v>26</v>
      </c>
      <c r="J30" s="54" t="s">
        <v>114</v>
      </c>
      <c r="K30" s="223">
        <v>0.5</v>
      </c>
      <c r="L30" s="223">
        <v>0.5</v>
      </c>
      <c r="M30" s="223">
        <v>0.5</v>
      </c>
    </row>
    <row r="31" spans="1:13">
      <c r="A31" s="45">
        <v>21</v>
      </c>
      <c r="B31" s="51" t="s">
        <v>89</v>
      </c>
      <c r="C31" s="52" t="s">
        <v>87</v>
      </c>
      <c r="D31" s="51" t="s">
        <v>21</v>
      </c>
      <c r="E31" s="51" t="s">
        <v>21</v>
      </c>
      <c r="F31" s="51" t="s">
        <v>95</v>
      </c>
      <c r="G31" s="51" t="s">
        <v>8</v>
      </c>
      <c r="H31" s="51" t="s">
        <v>85</v>
      </c>
      <c r="I31" s="53" t="s">
        <v>26</v>
      </c>
      <c r="J31" s="54" t="s">
        <v>240</v>
      </c>
      <c r="K31" s="181">
        <f>K32</f>
        <v>7</v>
      </c>
      <c r="L31" s="181">
        <f>L32</f>
        <v>7</v>
      </c>
      <c r="M31" s="181">
        <f>M32</f>
        <v>7</v>
      </c>
    </row>
    <row r="32" spans="1:13" ht="33" customHeight="1">
      <c r="A32" s="45">
        <v>22</v>
      </c>
      <c r="B32" s="51" t="s">
        <v>89</v>
      </c>
      <c r="C32" s="52" t="s">
        <v>87</v>
      </c>
      <c r="D32" s="51" t="s">
        <v>21</v>
      </c>
      <c r="E32" s="51" t="s">
        <v>21</v>
      </c>
      <c r="F32" s="51" t="s">
        <v>113</v>
      </c>
      <c r="G32" s="51" t="s">
        <v>32</v>
      </c>
      <c r="H32" s="51" t="s">
        <v>85</v>
      </c>
      <c r="I32" s="53" t="s">
        <v>26</v>
      </c>
      <c r="J32" s="54" t="s">
        <v>239</v>
      </c>
      <c r="K32" s="181">
        <v>7</v>
      </c>
      <c r="L32" s="181">
        <v>7</v>
      </c>
      <c r="M32" s="181">
        <v>7</v>
      </c>
    </row>
    <row r="33" spans="1:13">
      <c r="A33" s="45">
        <v>23</v>
      </c>
      <c r="B33" s="49" t="s">
        <v>84</v>
      </c>
      <c r="C33" s="50" t="s">
        <v>87</v>
      </c>
      <c r="D33" s="49" t="s">
        <v>33</v>
      </c>
      <c r="E33" s="49" t="s">
        <v>8</v>
      </c>
      <c r="F33" s="49" t="s">
        <v>84</v>
      </c>
      <c r="G33" s="49" t="s">
        <v>8</v>
      </c>
      <c r="H33" s="49" t="s">
        <v>85</v>
      </c>
      <c r="I33" s="47" t="s">
        <v>84</v>
      </c>
      <c r="J33" s="48" t="s">
        <v>241</v>
      </c>
      <c r="K33" s="153">
        <f>K34</f>
        <v>7</v>
      </c>
      <c r="L33" s="153">
        <f t="shared" ref="L33:M33" si="2">L34</f>
        <v>7</v>
      </c>
      <c r="M33" s="153">
        <f t="shared" si="2"/>
        <v>7</v>
      </c>
    </row>
    <row r="34" spans="1:13" ht="25.5">
      <c r="A34" s="45">
        <v>24</v>
      </c>
      <c r="B34" s="51" t="s">
        <v>84</v>
      </c>
      <c r="C34" s="52" t="s">
        <v>87</v>
      </c>
      <c r="D34" s="51" t="s">
        <v>33</v>
      </c>
      <c r="E34" s="51" t="s">
        <v>8</v>
      </c>
      <c r="F34" s="51" t="s">
        <v>84</v>
      </c>
      <c r="G34" s="51" t="s">
        <v>8</v>
      </c>
      <c r="H34" s="51" t="s">
        <v>85</v>
      </c>
      <c r="I34" s="53" t="s">
        <v>84</v>
      </c>
      <c r="J34" s="54" t="s">
        <v>104</v>
      </c>
      <c r="K34" s="181">
        <f>K35</f>
        <v>7</v>
      </c>
      <c r="L34" s="181">
        <f>L35</f>
        <v>7</v>
      </c>
      <c r="M34" s="181">
        <f>M35</f>
        <v>7</v>
      </c>
    </row>
    <row r="35" spans="1:13" ht="60.75" customHeight="1">
      <c r="A35" s="45">
        <v>25</v>
      </c>
      <c r="B35" s="51" t="s">
        <v>109</v>
      </c>
      <c r="C35" s="52" t="s">
        <v>87</v>
      </c>
      <c r="D35" s="51" t="s">
        <v>33</v>
      </c>
      <c r="E35" s="51" t="s">
        <v>34</v>
      </c>
      <c r="F35" s="51" t="s">
        <v>92</v>
      </c>
      <c r="G35" s="51" t="s">
        <v>30</v>
      </c>
      <c r="H35" s="51" t="s">
        <v>85</v>
      </c>
      <c r="I35" s="53" t="s">
        <v>26</v>
      </c>
      <c r="J35" s="54" t="s">
        <v>14</v>
      </c>
      <c r="K35" s="181">
        <v>7</v>
      </c>
      <c r="L35" s="181">
        <v>7</v>
      </c>
      <c r="M35" s="181">
        <v>7</v>
      </c>
    </row>
    <row r="36" spans="1:13" ht="42" customHeight="1">
      <c r="A36" s="45">
        <v>26</v>
      </c>
      <c r="B36" s="51" t="s">
        <v>84</v>
      </c>
      <c r="C36" s="52" t="s">
        <v>87</v>
      </c>
      <c r="D36" s="51" t="s">
        <v>295</v>
      </c>
      <c r="E36" s="51" t="s">
        <v>433</v>
      </c>
      <c r="F36" s="51" t="s">
        <v>435</v>
      </c>
      <c r="G36" s="51" t="s">
        <v>8</v>
      </c>
      <c r="H36" s="51" t="s">
        <v>85</v>
      </c>
      <c r="I36" s="53" t="s">
        <v>84</v>
      </c>
      <c r="J36" s="54" t="s">
        <v>436</v>
      </c>
      <c r="K36" s="144">
        <v>92</v>
      </c>
      <c r="L36" s="144">
        <v>92</v>
      </c>
      <c r="M36" s="144">
        <v>92</v>
      </c>
    </row>
    <row r="37" spans="1:13" ht="35.25" customHeight="1">
      <c r="A37" s="45">
        <v>27</v>
      </c>
      <c r="B37" s="51" t="s">
        <v>109</v>
      </c>
      <c r="C37" s="52" t="s">
        <v>87</v>
      </c>
      <c r="D37" s="51" t="s">
        <v>295</v>
      </c>
      <c r="E37" s="51" t="s">
        <v>433</v>
      </c>
      <c r="F37" s="51" t="s">
        <v>434</v>
      </c>
      <c r="G37" s="51" t="s">
        <v>32</v>
      </c>
      <c r="H37" s="51" t="s">
        <v>85</v>
      </c>
      <c r="I37" s="53" t="s">
        <v>46</v>
      </c>
      <c r="J37" s="54" t="s">
        <v>280</v>
      </c>
      <c r="K37" s="144">
        <v>92</v>
      </c>
      <c r="L37" s="144">
        <v>92</v>
      </c>
      <c r="M37" s="144">
        <v>92</v>
      </c>
    </row>
    <row r="38" spans="1:13" ht="35.25" customHeight="1">
      <c r="A38" s="45">
        <v>28</v>
      </c>
      <c r="B38" s="51" t="s">
        <v>109</v>
      </c>
      <c r="C38" s="52" t="s">
        <v>87</v>
      </c>
      <c r="D38" s="51" t="s">
        <v>476</v>
      </c>
      <c r="E38" s="51" t="s">
        <v>477</v>
      </c>
      <c r="F38" s="51" t="s">
        <v>94</v>
      </c>
      <c r="G38" s="51" t="s">
        <v>32</v>
      </c>
      <c r="H38" s="51" t="s">
        <v>85</v>
      </c>
      <c r="I38" s="53" t="s">
        <v>298</v>
      </c>
      <c r="J38" s="54" t="s">
        <v>152</v>
      </c>
      <c r="K38" s="144">
        <v>19.600000000000001</v>
      </c>
      <c r="L38" s="144">
        <v>0</v>
      </c>
      <c r="M38" s="144">
        <v>0</v>
      </c>
    </row>
    <row r="39" spans="1:13">
      <c r="A39" s="45">
        <v>29</v>
      </c>
      <c r="B39" s="49" t="s">
        <v>84</v>
      </c>
      <c r="C39" s="49" t="s">
        <v>106</v>
      </c>
      <c r="D39" s="49" t="s">
        <v>8</v>
      </c>
      <c r="E39" s="49" t="s">
        <v>8</v>
      </c>
      <c r="F39" s="49" t="s">
        <v>84</v>
      </c>
      <c r="G39" s="49" t="s">
        <v>8</v>
      </c>
      <c r="H39" s="49" t="s">
        <v>85</v>
      </c>
      <c r="I39" s="47" t="s">
        <v>84</v>
      </c>
      <c r="J39" s="68" t="s">
        <v>107</v>
      </c>
      <c r="K39" s="153">
        <f>K40</f>
        <v>12101.172860000001</v>
      </c>
      <c r="L39" s="153">
        <f t="shared" ref="L39:M39" si="3">L40</f>
        <v>10181.978810000001</v>
      </c>
      <c r="M39" s="153">
        <f t="shared" si="3"/>
        <v>10150.471600000001</v>
      </c>
    </row>
    <row r="40" spans="1:13" ht="28.5" customHeight="1">
      <c r="A40" s="45">
        <v>30</v>
      </c>
      <c r="B40" s="66" t="s">
        <v>84</v>
      </c>
      <c r="C40" s="66" t="s">
        <v>106</v>
      </c>
      <c r="D40" s="66" t="s">
        <v>31</v>
      </c>
      <c r="E40" s="66" t="s">
        <v>8</v>
      </c>
      <c r="F40" s="66" t="s">
        <v>84</v>
      </c>
      <c r="G40" s="66" t="s">
        <v>8</v>
      </c>
      <c r="H40" s="66" t="s">
        <v>85</v>
      </c>
      <c r="I40" s="67" t="s">
        <v>84</v>
      </c>
      <c r="J40" s="68" t="s">
        <v>108</v>
      </c>
      <c r="K40" s="153">
        <f>K41+K44+K50+K61</f>
        <v>12101.172860000001</v>
      </c>
      <c r="L40" s="153">
        <f>L41+L44+L50</f>
        <v>10181.978810000001</v>
      </c>
      <c r="M40" s="153">
        <f>M41+M44+M50</f>
        <v>10150.471600000001</v>
      </c>
    </row>
    <row r="41" spans="1:13" s="70" customFormat="1" ht="25.5">
      <c r="A41" s="45">
        <v>31</v>
      </c>
      <c r="B41" s="66" t="s">
        <v>84</v>
      </c>
      <c r="C41" s="66" t="s">
        <v>106</v>
      </c>
      <c r="D41" s="66" t="s">
        <v>31</v>
      </c>
      <c r="E41" s="66" t="s">
        <v>437</v>
      </c>
      <c r="F41" s="66" t="s">
        <v>84</v>
      </c>
      <c r="G41" s="66" t="s">
        <v>8</v>
      </c>
      <c r="H41" s="66" t="s">
        <v>85</v>
      </c>
      <c r="I41" s="67" t="s">
        <v>298</v>
      </c>
      <c r="J41" s="68" t="s">
        <v>24</v>
      </c>
      <c r="K41" s="153">
        <f>K42</f>
        <v>4825.8999999999996</v>
      </c>
      <c r="L41" s="153">
        <f t="shared" ref="L41:M42" si="4">L42</f>
        <v>4854.3999999999996</v>
      </c>
      <c r="M41" s="153">
        <f t="shared" si="4"/>
        <v>4854.3999999999996</v>
      </c>
    </row>
    <row r="42" spans="1:13" s="71" customFormat="1">
      <c r="A42" s="45">
        <v>32</v>
      </c>
      <c r="B42" s="66" t="s">
        <v>109</v>
      </c>
      <c r="C42" s="51" t="s">
        <v>106</v>
      </c>
      <c r="D42" s="51" t="s">
        <v>31</v>
      </c>
      <c r="E42" s="51" t="s">
        <v>437</v>
      </c>
      <c r="F42" s="51" t="s">
        <v>110</v>
      </c>
      <c r="G42" s="51" t="s">
        <v>8</v>
      </c>
      <c r="H42" s="51" t="s">
        <v>85</v>
      </c>
      <c r="I42" s="67" t="s">
        <v>298</v>
      </c>
      <c r="J42" s="54" t="s">
        <v>230</v>
      </c>
      <c r="K42" s="153">
        <f>K43</f>
        <v>4825.8999999999996</v>
      </c>
      <c r="L42" s="153">
        <f t="shared" si="4"/>
        <v>4854.3999999999996</v>
      </c>
      <c r="M42" s="153">
        <f t="shared" si="4"/>
        <v>4854.3999999999996</v>
      </c>
    </row>
    <row r="43" spans="1:13" s="71" customFormat="1" ht="38.25">
      <c r="A43" s="45">
        <v>33</v>
      </c>
      <c r="B43" s="66" t="s">
        <v>109</v>
      </c>
      <c r="C43" s="51" t="s">
        <v>106</v>
      </c>
      <c r="D43" s="51" t="s">
        <v>31</v>
      </c>
      <c r="E43" s="51" t="s">
        <v>437</v>
      </c>
      <c r="F43" s="51" t="s">
        <v>110</v>
      </c>
      <c r="G43" s="51" t="s">
        <v>32</v>
      </c>
      <c r="H43" s="51" t="s">
        <v>85</v>
      </c>
      <c r="I43" s="67" t="s">
        <v>298</v>
      </c>
      <c r="J43" s="54" t="s">
        <v>340</v>
      </c>
      <c r="K43" s="153">
        <v>4825.8999999999996</v>
      </c>
      <c r="L43" s="153">
        <v>4854.3999999999996</v>
      </c>
      <c r="M43" s="153">
        <v>4854.3999999999996</v>
      </c>
    </row>
    <row r="44" spans="1:13" s="71" customFormat="1" ht="27.75" customHeight="1">
      <c r="A44" s="45">
        <v>34</v>
      </c>
      <c r="B44" s="66" t="s">
        <v>84</v>
      </c>
      <c r="C44" s="66" t="s">
        <v>106</v>
      </c>
      <c r="D44" s="66" t="s">
        <v>31</v>
      </c>
      <c r="E44" s="66" t="s">
        <v>97</v>
      </c>
      <c r="F44" s="66" t="s">
        <v>84</v>
      </c>
      <c r="G44" s="66" t="s">
        <v>8</v>
      </c>
      <c r="H44" s="66" t="s">
        <v>85</v>
      </c>
      <c r="I44" s="67" t="s">
        <v>298</v>
      </c>
      <c r="J44" s="103" t="s">
        <v>438</v>
      </c>
      <c r="K44" s="153">
        <f>K48+K45</f>
        <v>140.76200000000003</v>
      </c>
      <c r="L44" s="153">
        <f>L48+L45</f>
        <v>134.6</v>
      </c>
      <c r="M44" s="153">
        <f>M48+M45</f>
        <v>137.69999999999999</v>
      </c>
    </row>
    <row r="45" spans="1:13" ht="39.75" customHeight="1">
      <c r="A45" s="45">
        <v>35</v>
      </c>
      <c r="B45" s="66" t="s">
        <v>84</v>
      </c>
      <c r="C45" s="51" t="s">
        <v>106</v>
      </c>
      <c r="D45" s="51" t="s">
        <v>31</v>
      </c>
      <c r="E45" s="51" t="s">
        <v>97</v>
      </c>
      <c r="F45" s="51" t="s">
        <v>160</v>
      </c>
      <c r="G45" s="51" t="s">
        <v>8</v>
      </c>
      <c r="H45" s="51" t="s">
        <v>85</v>
      </c>
      <c r="I45" s="53" t="s">
        <v>298</v>
      </c>
      <c r="J45" s="72" t="s">
        <v>206</v>
      </c>
      <c r="K45" s="181">
        <f>K47</f>
        <v>1.6619999999999999</v>
      </c>
      <c r="L45" s="181">
        <f t="shared" ref="L45:M45" si="5">L47</f>
        <v>1.5</v>
      </c>
      <c r="M45" s="181">
        <f t="shared" si="5"/>
        <v>1.5</v>
      </c>
    </row>
    <row r="46" spans="1:13" ht="39.75" customHeight="1">
      <c r="A46" s="45">
        <v>36</v>
      </c>
      <c r="B46" s="66" t="s">
        <v>84</v>
      </c>
      <c r="C46" s="51" t="s">
        <v>106</v>
      </c>
      <c r="D46" s="51" t="s">
        <v>31</v>
      </c>
      <c r="E46" s="51" t="s">
        <v>97</v>
      </c>
      <c r="F46" s="51" t="s">
        <v>160</v>
      </c>
      <c r="G46" s="51" t="s">
        <v>32</v>
      </c>
      <c r="H46" s="51" t="s">
        <v>85</v>
      </c>
      <c r="I46" s="53" t="s">
        <v>298</v>
      </c>
      <c r="J46" s="72" t="s">
        <v>439</v>
      </c>
      <c r="K46" s="181">
        <f>K47</f>
        <v>1.6619999999999999</v>
      </c>
      <c r="L46" s="181">
        <f t="shared" ref="L46:M46" si="6">L47</f>
        <v>1.5</v>
      </c>
      <c r="M46" s="181">
        <f t="shared" si="6"/>
        <v>1.5</v>
      </c>
    </row>
    <row r="47" spans="1:13" ht="55.5" customHeight="1">
      <c r="A47" s="45">
        <v>37</v>
      </c>
      <c r="B47" s="66" t="s">
        <v>109</v>
      </c>
      <c r="C47" s="51" t="s">
        <v>106</v>
      </c>
      <c r="D47" s="51" t="s">
        <v>31</v>
      </c>
      <c r="E47" s="51" t="s">
        <v>97</v>
      </c>
      <c r="F47" s="51" t="s">
        <v>160</v>
      </c>
      <c r="G47" s="51" t="s">
        <v>32</v>
      </c>
      <c r="H47" s="51" t="s">
        <v>385</v>
      </c>
      <c r="I47" s="53" t="s">
        <v>298</v>
      </c>
      <c r="J47" s="72" t="s">
        <v>359</v>
      </c>
      <c r="K47" s="181">
        <v>1.6619999999999999</v>
      </c>
      <c r="L47" s="181">
        <v>1.5</v>
      </c>
      <c r="M47" s="181">
        <v>1.5</v>
      </c>
    </row>
    <row r="48" spans="1:13" ht="34.5" customHeight="1">
      <c r="A48" s="45">
        <v>38</v>
      </c>
      <c r="B48" s="66" t="s">
        <v>84</v>
      </c>
      <c r="C48" s="51" t="s">
        <v>106</v>
      </c>
      <c r="D48" s="51" t="s">
        <v>31</v>
      </c>
      <c r="E48" s="51" t="s">
        <v>201</v>
      </c>
      <c r="F48" s="51" t="s">
        <v>202</v>
      </c>
      <c r="G48" s="51" t="s">
        <v>8</v>
      </c>
      <c r="H48" s="51" t="s">
        <v>85</v>
      </c>
      <c r="I48" s="53" t="s">
        <v>298</v>
      </c>
      <c r="J48" s="72" t="s">
        <v>253</v>
      </c>
      <c r="K48" s="181">
        <f>K49</f>
        <v>139.10000000000002</v>
      </c>
      <c r="L48" s="181">
        <f>L49</f>
        <v>133.1</v>
      </c>
      <c r="M48" s="181">
        <f>M49</f>
        <v>136.19999999999999</v>
      </c>
    </row>
    <row r="49" spans="1:13" ht="39.75" customHeight="1">
      <c r="A49" s="45">
        <v>39</v>
      </c>
      <c r="B49" s="66" t="s">
        <v>109</v>
      </c>
      <c r="C49" s="51" t="s">
        <v>106</v>
      </c>
      <c r="D49" s="51" t="s">
        <v>31</v>
      </c>
      <c r="E49" s="51" t="s">
        <v>201</v>
      </c>
      <c r="F49" s="51" t="s">
        <v>202</v>
      </c>
      <c r="G49" s="51" t="s">
        <v>32</v>
      </c>
      <c r="H49" s="51" t="s">
        <v>85</v>
      </c>
      <c r="I49" s="53" t="s">
        <v>298</v>
      </c>
      <c r="J49" s="72" t="s">
        <v>203</v>
      </c>
      <c r="K49" s="181">
        <f>121.4+11.3+6.4</f>
        <v>139.10000000000002</v>
      </c>
      <c r="L49" s="224">
        <f>122.4+10.7</f>
        <v>133.1</v>
      </c>
      <c r="M49" s="224">
        <v>136.19999999999999</v>
      </c>
    </row>
    <row r="50" spans="1:13" s="71" customFormat="1" ht="20.25" customHeight="1">
      <c r="A50" s="45">
        <v>40</v>
      </c>
      <c r="B50" s="66" t="s">
        <v>84</v>
      </c>
      <c r="C50" s="51" t="s">
        <v>106</v>
      </c>
      <c r="D50" s="51" t="s">
        <v>31</v>
      </c>
      <c r="E50" s="51" t="s">
        <v>98</v>
      </c>
      <c r="F50" s="51" t="s">
        <v>84</v>
      </c>
      <c r="G50" s="51" t="s">
        <v>8</v>
      </c>
      <c r="H50" s="51" t="s">
        <v>85</v>
      </c>
      <c r="I50" s="53" t="s">
        <v>298</v>
      </c>
      <c r="J50" s="54" t="s">
        <v>161</v>
      </c>
      <c r="K50" s="153">
        <f>K51</f>
        <v>7009.640080000001</v>
      </c>
      <c r="L50" s="153">
        <f t="shared" ref="L50:M51" si="7">L51</f>
        <v>5192.9788100000005</v>
      </c>
      <c r="M50" s="153">
        <f t="shared" si="7"/>
        <v>5158.3716000000004</v>
      </c>
    </row>
    <row r="51" spans="1:13" s="69" customFormat="1" ht="31.5" customHeight="1">
      <c r="A51" s="45">
        <v>41</v>
      </c>
      <c r="B51" s="66" t="s">
        <v>84</v>
      </c>
      <c r="C51" s="51" t="s">
        <v>106</v>
      </c>
      <c r="D51" s="51" t="s">
        <v>31</v>
      </c>
      <c r="E51" s="51" t="s">
        <v>204</v>
      </c>
      <c r="F51" s="51" t="s">
        <v>111</v>
      </c>
      <c r="G51" s="51" t="s">
        <v>8</v>
      </c>
      <c r="H51" s="51" t="s">
        <v>85</v>
      </c>
      <c r="I51" s="53" t="s">
        <v>298</v>
      </c>
      <c r="J51" s="54" t="s">
        <v>252</v>
      </c>
      <c r="K51" s="153">
        <f>K52</f>
        <v>7009.640080000001</v>
      </c>
      <c r="L51" s="153">
        <f t="shared" si="7"/>
        <v>5192.9788100000005</v>
      </c>
      <c r="M51" s="153">
        <f t="shared" si="7"/>
        <v>5158.3716000000004</v>
      </c>
    </row>
    <row r="52" spans="1:13" s="69" customFormat="1" ht="42.75" customHeight="1">
      <c r="A52" s="45">
        <v>42</v>
      </c>
      <c r="B52" s="66" t="s">
        <v>109</v>
      </c>
      <c r="C52" s="51" t="s">
        <v>106</v>
      </c>
      <c r="D52" s="51" t="s">
        <v>31</v>
      </c>
      <c r="E52" s="51" t="s">
        <v>204</v>
      </c>
      <c r="F52" s="51" t="s">
        <v>111</v>
      </c>
      <c r="G52" s="51" t="s">
        <v>32</v>
      </c>
      <c r="H52" s="51" t="s">
        <v>85</v>
      </c>
      <c r="I52" s="53" t="s">
        <v>298</v>
      </c>
      <c r="J52" s="54" t="s">
        <v>205</v>
      </c>
      <c r="K52" s="181">
        <f>K59+K53+K54+K55+K56+K57+K58+K60</f>
        <v>7009.640080000001</v>
      </c>
      <c r="L52" s="181">
        <f t="shared" ref="L52:M52" si="8">L59+L53+L54+L55+L56</f>
        <v>5192.9788100000005</v>
      </c>
      <c r="M52" s="181">
        <f t="shared" si="8"/>
        <v>5158.3716000000004</v>
      </c>
    </row>
    <row r="53" spans="1:13" s="69" customFormat="1" ht="38.25">
      <c r="A53" s="45">
        <v>43</v>
      </c>
      <c r="B53" s="51" t="s">
        <v>109</v>
      </c>
      <c r="C53" s="51" t="s">
        <v>106</v>
      </c>
      <c r="D53" s="51" t="s">
        <v>31</v>
      </c>
      <c r="E53" s="51" t="s">
        <v>204</v>
      </c>
      <c r="F53" s="51" t="s">
        <v>111</v>
      </c>
      <c r="G53" s="51" t="s">
        <v>32</v>
      </c>
      <c r="H53" s="51" t="s">
        <v>386</v>
      </c>
      <c r="I53" s="53" t="s">
        <v>298</v>
      </c>
      <c r="J53" s="54" t="s">
        <v>343</v>
      </c>
      <c r="K53" s="181">
        <v>5850.3737600000004</v>
      </c>
      <c r="L53" s="181">
        <v>4769.15344</v>
      </c>
      <c r="M53" s="181">
        <v>4719.3869999999997</v>
      </c>
    </row>
    <row r="54" spans="1:13" s="69" customFormat="1" ht="81" customHeight="1">
      <c r="A54" s="45">
        <v>44</v>
      </c>
      <c r="B54" s="51" t="s">
        <v>109</v>
      </c>
      <c r="C54" s="51" t="s">
        <v>106</v>
      </c>
      <c r="D54" s="51" t="s">
        <v>31</v>
      </c>
      <c r="E54" s="51" t="s">
        <v>204</v>
      </c>
      <c r="F54" s="51" t="s">
        <v>111</v>
      </c>
      <c r="G54" s="51" t="s">
        <v>32</v>
      </c>
      <c r="H54" s="51" t="s">
        <v>387</v>
      </c>
      <c r="I54" s="53" t="s">
        <v>298</v>
      </c>
      <c r="J54" s="54" t="s">
        <v>341</v>
      </c>
      <c r="K54" s="181">
        <v>209.834</v>
      </c>
      <c r="L54" s="181">
        <v>0</v>
      </c>
      <c r="M54" s="181">
        <v>0</v>
      </c>
    </row>
    <row r="55" spans="1:13" s="69" customFormat="1" ht="57.75" customHeight="1">
      <c r="A55" s="45">
        <v>45</v>
      </c>
      <c r="B55" s="51" t="s">
        <v>109</v>
      </c>
      <c r="C55" s="51" t="s">
        <v>106</v>
      </c>
      <c r="D55" s="51" t="s">
        <v>31</v>
      </c>
      <c r="E55" s="51" t="s">
        <v>204</v>
      </c>
      <c r="F55" s="51" t="s">
        <v>111</v>
      </c>
      <c r="G55" s="51" t="s">
        <v>32</v>
      </c>
      <c r="H55" s="51" t="s">
        <v>447</v>
      </c>
      <c r="I55" s="53" t="s">
        <v>298</v>
      </c>
      <c r="J55" s="54" t="s">
        <v>345</v>
      </c>
      <c r="K55" s="181">
        <v>216.94232</v>
      </c>
      <c r="L55" s="181">
        <v>378.99736999999999</v>
      </c>
      <c r="M55" s="181">
        <v>394.15660000000003</v>
      </c>
    </row>
    <row r="56" spans="1:13" s="69" customFormat="1" ht="48" customHeight="1">
      <c r="A56" s="45">
        <v>46</v>
      </c>
      <c r="B56" s="51" t="s">
        <v>109</v>
      </c>
      <c r="C56" s="51" t="s">
        <v>106</v>
      </c>
      <c r="D56" s="51" t="s">
        <v>31</v>
      </c>
      <c r="E56" s="51" t="s">
        <v>204</v>
      </c>
      <c r="F56" s="51" t="s">
        <v>111</v>
      </c>
      <c r="G56" s="51" t="s">
        <v>32</v>
      </c>
      <c r="H56" s="51" t="s">
        <v>384</v>
      </c>
      <c r="I56" s="53" t="s">
        <v>298</v>
      </c>
      <c r="J56" s="54" t="s">
        <v>351</v>
      </c>
      <c r="K56" s="181">
        <v>32.020000000000003</v>
      </c>
      <c r="L56" s="181">
        <f>44.8+0.028</f>
        <v>44.827999999999996</v>
      </c>
      <c r="M56" s="181">
        <f>44.8+0.028</f>
        <v>44.827999999999996</v>
      </c>
    </row>
    <row r="57" spans="1:13" s="69" customFormat="1" ht="81.75" customHeight="1">
      <c r="A57" s="45">
        <v>47</v>
      </c>
      <c r="B57" s="51" t="s">
        <v>109</v>
      </c>
      <c r="C57" s="51" t="s">
        <v>106</v>
      </c>
      <c r="D57" s="51" t="s">
        <v>31</v>
      </c>
      <c r="E57" s="51" t="s">
        <v>204</v>
      </c>
      <c r="F57" s="51" t="s">
        <v>111</v>
      </c>
      <c r="G57" s="51" t="s">
        <v>32</v>
      </c>
      <c r="H57" s="51" t="s">
        <v>446</v>
      </c>
      <c r="I57" s="53" t="s">
        <v>298</v>
      </c>
      <c r="J57" s="54" t="s">
        <v>445</v>
      </c>
      <c r="K57" s="181">
        <v>253.5</v>
      </c>
      <c r="L57" s="181">
        <v>0</v>
      </c>
      <c r="M57" s="181">
        <v>0</v>
      </c>
    </row>
    <row r="58" spans="1:13" s="69" customFormat="1" ht="48" customHeight="1">
      <c r="A58" s="45">
        <v>48</v>
      </c>
      <c r="B58" s="51" t="s">
        <v>109</v>
      </c>
      <c r="C58" s="51" t="s">
        <v>106</v>
      </c>
      <c r="D58" s="51" t="s">
        <v>31</v>
      </c>
      <c r="E58" s="51" t="s">
        <v>204</v>
      </c>
      <c r="F58" s="51" t="s">
        <v>111</v>
      </c>
      <c r="G58" s="51" t="s">
        <v>32</v>
      </c>
      <c r="H58" s="51" t="s">
        <v>455</v>
      </c>
      <c r="I58" s="53" t="s">
        <v>298</v>
      </c>
      <c r="J58" s="54" t="s">
        <v>456</v>
      </c>
      <c r="K58" s="181">
        <v>100</v>
      </c>
      <c r="L58" s="181">
        <v>0</v>
      </c>
      <c r="M58" s="181">
        <v>0</v>
      </c>
    </row>
    <row r="59" spans="1:13" s="69" customFormat="1" ht="70.5" customHeight="1">
      <c r="A59" s="45">
        <v>49</v>
      </c>
      <c r="B59" s="51" t="s">
        <v>109</v>
      </c>
      <c r="C59" s="51" t="s">
        <v>106</v>
      </c>
      <c r="D59" s="51" t="s">
        <v>31</v>
      </c>
      <c r="E59" s="51" t="s">
        <v>204</v>
      </c>
      <c r="F59" s="51" t="s">
        <v>111</v>
      </c>
      <c r="G59" s="51" t="s">
        <v>32</v>
      </c>
      <c r="H59" s="51" t="s">
        <v>478</v>
      </c>
      <c r="I59" s="53" t="s">
        <v>298</v>
      </c>
      <c r="J59" s="54" t="s">
        <v>473</v>
      </c>
      <c r="K59" s="181">
        <v>320.7</v>
      </c>
      <c r="L59" s="181">
        <v>0</v>
      </c>
      <c r="M59" s="181">
        <v>0</v>
      </c>
    </row>
    <row r="60" spans="1:13" s="69" customFormat="1" ht="70.5" customHeight="1">
      <c r="A60" s="45">
        <v>50</v>
      </c>
      <c r="B60" s="51" t="s">
        <v>109</v>
      </c>
      <c r="C60" s="51" t="s">
        <v>106</v>
      </c>
      <c r="D60" s="51" t="s">
        <v>31</v>
      </c>
      <c r="E60" s="51" t="s">
        <v>204</v>
      </c>
      <c r="F60" s="51" t="s">
        <v>111</v>
      </c>
      <c r="G60" s="51" t="s">
        <v>32</v>
      </c>
      <c r="H60" s="51" t="s">
        <v>496</v>
      </c>
      <c r="I60" s="53" t="s">
        <v>298</v>
      </c>
      <c r="J60" s="54" t="s">
        <v>497</v>
      </c>
      <c r="K60" s="181">
        <v>26.27</v>
      </c>
      <c r="L60" s="181">
        <v>0</v>
      </c>
      <c r="M60" s="181">
        <v>0</v>
      </c>
    </row>
    <row r="61" spans="1:13" s="308" customFormat="1" ht="58.5" customHeight="1">
      <c r="A61" s="45">
        <v>51</v>
      </c>
      <c r="B61" s="51" t="s">
        <v>109</v>
      </c>
      <c r="C61" s="51" t="s">
        <v>106</v>
      </c>
      <c r="D61" s="51" t="s">
        <v>479</v>
      </c>
      <c r="E61" s="51" t="s">
        <v>21</v>
      </c>
      <c r="F61" s="51" t="s">
        <v>90</v>
      </c>
      <c r="G61" s="51" t="s">
        <v>32</v>
      </c>
      <c r="H61" s="51" t="s">
        <v>85</v>
      </c>
      <c r="I61" s="53" t="s">
        <v>298</v>
      </c>
      <c r="J61" s="54" t="s">
        <v>232</v>
      </c>
      <c r="K61" s="306">
        <v>124.87078</v>
      </c>
      <c r="L61" s="307">
        <v>0</v>
      </c>
      <c r="M61" s="307">
        <v>0</v>
      </c>
    </row>
    <row r="62" spans="1:13" s="76" customFormat="1" ht="15.75">
      <c r="A62" s="45">
        <v>52</v>
      </c>
      <c r="B62" s="73"/>
      <c r="C62" s="73"/>
      <c r="D62" s="73"/>
      <c r="E62" s="73"/>
      <c r="F62" s="73"/>
      <c r="G62" s="73"/>
      <c r="H62" s="73"/>
      <c r="I62" s="74"/>
      <c r="J62" s="75" t="s">
        <v>112</v>
      </c>
      <c r="K62" s="152">
        <f>K11+K39</f>
        <v>13453.00065</v>
      </c>
      <c r="L62" s="152">
        <f t="shared" ref="L62:M62" si="9">L11+L39</f>
        <v>11192.978810000001</v>
      </c>
      <c r="M62" s="152">
        <f t="shared" si="9"/>
        <v>11197.171600000001</v>
      </c>
    </row>
  </sheetData>
  <mergeCells count="10">
    <mergeCell ref="A2:D2"/>
    <mergeCell ref="B3:D3"/>
    <mergeCell ref="K3:M3"/>
    <mergeCell ref="A6:M6"/>
    <mergeCell ref="J8:J9"/>
    <mergeCell ref="K8:K9"/>
    <mergeCell ref="L8:L9"/>
    <mergeCell ref="M8:M9"/>
    <mergeCell ref="B8:I8"/>
    <mergeCell ref="A8:A9"/>
  </mergeCells>
  <pageMargins left="0.7" right="0.7" top="0.75" bottom="0.75" header="0.3" footer="0.3"/>
  <pageSetup paperSize="9" scale="62" orientation="portrait" verticalDpi="4294967293" r:id="rId1"/>
  <rowBreaks count="2" manualBreakCount="2">
    <brk id="24" max="12" man="1"/>
    <brk id="57" max="12" man="1"/>
  </rowBreaks>
</worksheet>
</file>

<file path=xl/worksheets/sheet5.xml><?xml version="1.0" encoding="utf-8"?>
<worksheet xmlns="http://schemas.openxmlformats.org/spreadsheetml/2006/main" xmlns:r="http://schemas.openxmlformats.org/officeDocument/2006/relationships">
  <dimension ref="A1:G39"/>
  <sheetViews>
    <sheetView view="pageBreakPreview" topLeftCell="A14" zoomScaleSheetLayoutView="100" workbookViewId="0">
      <selection activeCell="B29" sqref="B29"/>
    </sheetView>
  </sheetViews>
  <sheetFormatPr defaultRowHeight="15"/>
  <cols>
    <col min="1" max="1" width="9.140625" style="105"/>
    <col min="2" max="2" width="65.7109375" style="105" customWidth="1"/>
    <col min="3" max="3" width="9.140625" style="105"/>
    <col min="4" max="6" width="12.7109375" style="105" customWidth="1"/>
    <col min="7" max="7" width="9.140625" style="105" hidden="1" customWidth="1"/>
    <col min="8" max="16384" width="9.140625" style="105"/>
  </cols>
  <sheetData>
    <row r="1" spans="1:6">
      <c r="D1" s="6"/>
      <c r="E1" s="6"/>
      <c r="F1" s="164" t="s">
        <v>145</v>
      </c>
    </row>
    <row r="2" spans="1:6" s="120" customFormat="1" ht="43.5" customHeight="1">
      <c r="B2" s="162"/>
      <c r="C2" s="386" t="s">
        <v>468</v>
      </c>
      <c r="D2" s="386"/>
      <c r="E2" s="386"/>
      <c r="F2" s="386"/>
    </row>
    <row r="3" spans="1:6" s="120" customFormat="1" ht="12.75">
      <c r="C3" s="120" t="s">
        <v>493</v>
      </c>
    </row>
    <row r="4" spans="1:6">
      <c r="B4" s="7"/>
      <c r="C4" s="8"/>
      <c r="D4" s="8"/>
      <c r="E4" s="8"/>
      <c r="F4" s="8"/>
    </row>
    <row r="5" spans="1:6" ht="26.25" customHeight="1">
      <c r="A5" s="383" t="s">
        <v>338</v>
      </c>
      <c r="B5" s="383"/>
      <c r="C5" s="383"/>
      <c r="D5" s="383"/>
      <c r="E5" s="383"/>
      <c r="F5" s="383"/>
    </row>
    <row r="6" spans="1:6" ht="15.75" customHeight="1">
      <c r="A6" s="104"/>
      <c r="B6" s="104"/>
      <c r="C6" s="104"/>
      <c r="D6" s="104"/>
      <c r="E6" s="104"/>
      <c r="F6" s="104"/>
    </row>
    <row r="7" spans="1:6">
      <c r="B7" s="3"/>
      <c r="C7" s="6"/>
      <c r="D7" s="6"/>
      <c r="E7" s="6"/>
      <c r="F7" s="6" t="s">
        <v>69</v>
      </c>
    </row>
    <row r="8" spans="1:6" ht="25.5">
      <c r="A8" s="9" t="s">
        <v>29</v>
      </c>
      <c r="B8" s="10" t="s">
        <v>267</v>
      </c>
      <c r="C8" s="14" t="s">
        <v>138</v>
      </c>
      <c r="D8" s="10" t="s">
        <v>207</v>
      </c>
      <c r="E8" s="10" t="s">
        <v>296</v>
      </c>
      <c r="F8" s="10" t="s">
        <v>335</v>
      </c>
    </row>
    <row r="9" spans="1:6">
      <c r="A9" s="9">
        <v>1</v>
      </c>
      <c r="B9" s="10">
        <v>2</v>
      </c>
      <c r="C9" s="11">
        <v>3</v>
      </c>
      <c r="D9" s="10">
        <v>4</v>
      </c>
      <c r="E9" s="11">
        <v>5</v>
      </c>
      <c r="F9" s="10">
        <v>6</v>
      </c>
    </row>
    <row r="10" spans="1:6">
      <c r="A10" s="9">
        <v>1</v>
      </c>
      <c r="B10" s="12" t="s">
        <v>36</v>
      </c>
      <c r="C10" s="13" t="s">
        <v>126</v>
      </c>
      <c r="D10" s="156">
        <f>D11+D12+D13+D14+D15+D16</f>
        <v>7295.2775000000001</v>
      </c>
      <c r="E10" s="156">
        <f>E11+E12+E13+E15+E16</f>
        <v>6793.1882299999997</v>
      </c>
      <c r="F10" s="156">
        <f>F11+F12+F13+F15+F16</f>
        <v>6509.4101899999996</v>
      </c>
    </row>
    <row r="11" spans="1:6" ht="25.5">
      <c r="A11" s="9">
        <v>2</v>
      </c>
      <c r="B11" s="14" t="s">
        <v>18</v>
      </c>
      <c r="C11" s="15" t="s">
        <v>128</v>
      </c>
      <c r="D11" s="155">
        <v>1141.6261999999999</v>
      </c>
      <c r="E11" s="155">
        <v>1054.74</v>
      </c>
      <c r="F11" s="155">
        <v>1054.74</v>
      </c>
    </row>
    <row r="12" spans="1:6" ht="38.25">
      <c r="A12" s="9">
        <v>3</v>
      </c>
      <c r="B12" s="14" t="s">
        <v>19</v>
      </c>
      <c r="C12" s="16" t="s">
        <v>127</v>
      </c>
      <c r="D12" s="154">
        <v>5578.9874200000004</v>
      </c>
      <c r="E12" s="154">
        <v>5431.1117899999999</v>
      </c>
      <c r="F12" s="154">
        <v>5165.4421899999998</v>
      </c>
    </row>
    <row r="13" spans="1:6" ht="25.5">
      <c r="A13" s="9">
        <v>4</v>
      </c>
      <c r="B13" s="14" t="s">
        <v>20</v>
      </c>
      <c r="C13" s="16" t="s">
        <v>129</v>
      </c>
      <c r="D13" s="154">
        <v>297.85399999999998</v>
      </c>
      <c r="E13" s="154">
        <f t="shared" ref="E13:F13" si="0">257.78+10</f>
        <v>267.77999999999997</v>
      </c>
      <c r="F13" s="154">
        <f t="shared" si="0"/>
        <v>267.77999999999997</v>
      </c>
    </row>
    <row r="14" spans="1:6">
      <c r="A14" s="9">
        <v>5</v>
      </c>
      <c r="B14" s="14" t="s">
        <v>481</v>
      </c>
      <c r="C14" s="16" t="s">
        <v>480</v>
      </c>
      <c r="D14" s="154">
        <f>106.61434+45.69766</f>
        <v>152.31200000000001</v>
      </c>
      <c r="E14" s="154">
        <v>0</v>
      </c>
      <c r="F14" s="154">
        <v>0</v>
      </c>
    </row>
    <row r="15" spans="1:6">
      <c r="A15" s="9">
        <v>6</v>
      </c>
      <c r="B15" s="14" t="s">
        <v>22</v>
      </c>
      <c r="C15" s="16" t="s">
        <v>130</v>
      </c>
      <c r="D15" s="182">
        <v>0</v>
      </c>
      <c r="E15" s="182">
        <v>19.59</v>
      </c>
      <c r="F15" s="182">
        <v>19.948</v>
      </c>
    </row>
    <row r="16" spans="1:6">
      <c r="A16" s="9">
        <v>7</v>
      </c>
      <c r="B16" s="14" t="s">
        <v>59</v>
      </c>
      <c r="C16" s="16" t="s">
        <v>131</v>
      </c>
      <c r="D16" s="154">
        <v>124.49787999999999</v>
      </c>
      <c r="E16" s="154">
        <f>18.46644+1.5</f>
        <v>19.966439999999999</v>
      </c>
      <c r="F16" s="154">
        <v>1.5</v>
      </c>
    </row>
    <row r="17" spans="1:7">
      <c r="A17" s="9">
        <v>8</v>
      </c>
      <c r="B17" s="12" t="s">
        <v>64</v>
      </c>
      <c r="C17" s="18" t="s">
        <v>132</v>
      </c>
      <c r="D17" s="158">
        <f>D18</f>
        <v>139.10000000000002</v>
      </c>
      <c r="E17" s="158">
        <f>E18</f>
        <v>133.1</v>
      </c>
      <c r="F17" s="158">
        <f>F18</f>
        <v>136.19999999999999</v>
      </c>
    </row>
    <row r="18" spans="1:7">
      <c r="A18" s="9">
        <v>9</v>
      </c>
      <c r="B18" s="14" t="s">
        <v>65</v>
      </c>
      <c r="C18" s="16" t="s">
        <v>133</v>
      </c>
      <c r="D18" s="181">
        <f>121.4+11.3+6.4</f>
        <v>139.10000000000002</v>
      </c>
      <c r="E18" s="224">
        <f>122.4+10.7</f>
        <v>133.1</v>
      </c>
      <c r="F18" s="224">
        <v>136.19999999999999</v>
      </c>
    </row>
    <row r="19" spans="1:7">
      <c r="A19" s="9">
        <v>10</v>
      </c>
      <c r="B19" s="19" t="s">
        <v>40</v>
      </c>
      <c r="C19" s="20" t="s">
        <v>120</v>
      </c>
      <c r="D19" s="183">
        <f>D20</f>
        <v>58.044670000000004</v>
      </c>
      <c r="E19" s="183">
        <f>E20</f>
        <v>47.069400000000002</v>
      </c>
      <c r="F19" s="183">
        <f>F20</f>
        <v>47.069400000000002</v>
      </c>
    </row>
    <row r="20" spans="1:7">
      <c r="A20" s="9">
        <v>11</v>
      </c>
      <c r="B20" s="21" t="s">
        <v>320</v>
      </c>
      <c r="C20" s="15" t="s">
        <v>121</v>
      </c>
      <c r="D20" s="181">
        <v>58.044670000000004</v>
      </c>
      <c r="E20" s="181">
        <v>47.069400000000002</v>
      </c>
      <c r="F20" s="181">
        <v>47.069400000000002</v>
      </c>
    </row>
    <row r="21" spans="1:7">
      <c r="A21" s="9">
        <v>12</v>
      </c>
      <c r="B21" s="12" t="s">
        <v>3</v>
      </c>
      <c r="C21" s="18" t="s">
        <v>122</v>
      </c>
      <c r="D21" s="158">
        <f>D22</f>
        <v>468.26934</v>
      </c>
      <c r="E21" s="158">
        <f t="shared" ref="E21:F21" si="1">E22</f>
        <v>488.48734000000002</v>
      </c>
      <c r="F21" s="158">
        <f t="shared" si="1"/>
        <v>508.19817</v>
      </c>
    </row>
    <row r="22" spans="1:7" s="106" customFormat="1">
      <c r="A22" s="9">
        <v>13</v>
      </c>
      <c r="B22" s="22" t="s">
        <v>63</v>
      </c>
      <c r="C22" s="23" t="s">
        <v>123</v>
      </c>
      <c r="D22" s="157">
        <v>468.26934</v>
      </c>
      <c r="E22" s="157">
        <v>488.48734000000002</v>
      </c>
      <c r="F22" s="157">
        <v>508.19817</v>
      </c>
    </row>
    <row r="23" spans="1:7">
      <c r="A23" s="9">
        <v>14</v>
      </c>
      <c r="B23" s="12" t="s">
        <v>39</v>
      </c>
      <c r="C23" s="13" t="s">
        <v>124</v>
      </c>
      <c r="D23" s="156">
        <f>D24+D25+D26</f>
        <v>2950.6293900000001</v>
      </c>
      <c r="E23" s="156">
        <f t="shared" ref="E23:F23" si="2">E25+E26</f>
        <v>588.05600000000004</v>
      </c>
      <c r="F23" s="156">
        <f t="shared" si="2"/>
        <v>588.05600000000004</v>
      </c>
    </row>
    <row r="24" spans="1:7">
      <c r="A24" s="9">
        <v>15</v>
      </c>
      <c r="B24" s="14" t="s">
        <v>399</v>
      </c>
      <c r="C24" s="16" t="s">
        <v>400</v>
      </c>
      <c r="D24" s="238">
        <v>1627.2658899999999</v>
      </c>
      <c r="E24" s="238">
        <v>0</v>
      </c>
      <c r="F24" s="238">
        <v>0</v>
      </c>
    </row>
    <row r="25" spans="1:7">
      <c r="A25" s="9">
        <v>16</v>
      </c>
      <c r="B25" s="4" t="s">
        <v>41</v>
      </c>
      <c r="C25" s="16" t="s">
        <v>125</v>
      </c>
      <c r="D25" s="154">
        <v>1285.75118</v>
      </c>
      <c r="E25" s="154">
        <v>588.05600000000004</v>
      </c>
      <c r="F25" s="154">
        <v>588.05600000000004</v>
      </c>
    </row>
    <row r="26" spans="1:7">
      <c r="A26" s="9">
        <v>17</v>
      </c>
      <c r="B26" s="4" t="s">
        <v>281</v>
      </c>
      <c r="C26" s="16" t="s">
        <v>282</v>
      </c>
      <c r="D26" s="154">
        <v>37.612319999999997</v>
      </c>
      <c r="E26" s="154">
        <v>0</v>
      </c>
      <c r="F26" s="154">
        <v>0</v>
      </c>
    </row>
    <row r="27" spans="1:7">
      <c r="A27" s="9">
        <v>18</v>
      </c>
      <c r="B27" s="12" t="s">
        <v>23</v>
      </c>
      <c r="C27" s="13" t="s">
        <v>116</v>
      </c>
      <c r="D27" s="156">
        <f>D28</f>
        <v>2756.538</v>
      </c>
      <c r="E27" s="156">
        <f t="shared" ref="E27:F27" si="3">E28</f>
        <v>2392.5790000000002</v>
      </c>
      <c r="F27" s="156">
        <f t="shared" si="3"/>
        <v>2392.5790000000002</v>
      </c>
    </row>
    <row r="28" spans="1:7">
      <c r="A28" s="9">
        <v>19</v>
      </c>
      <c r="B28" s="14" t="s">
        <v>38</v>
      </c>
      <c r="C28" s="16" t="s">
        <v>117</v>
      </c>
      <c r="D28" s="154">
        <v>2756.538</v>
      </c>
      <c r="E28" s="154">
        <v>2392.5790000000002</v>
      </c>
      <c r="F28" s="154">
        <v>2392.5790000000002</v>
      </c>
    </row>
    <row r="29" spans="1:7" s="159" customFormat="1" ht="14.25">
      <c r="A29" s="9">
        <v>20</v>
      </c>
      <c r="B29" s="12" t="s">
        <v>283</v>
      </c>
      <c r="C29" s="13" t="s">
        <v>284</v>
      </c>
      <c r="D29" s="156">
        <f>D30</f>
        <v>9.6</v>
      </c>
      <c r="E29" s="156">
        <f t="shared" ref="E29:F29" si="4">E30</f>
        <v>18.3</v>
      </c>
      <c r="F29" s="156">
        <f t="shared" si="4"/>
        <v>18.3</v>
      </c>
    </row>
    <row r="30" spans="1:7">
      <c r="A30" s="9">
        <v>21</v>
      </c>
      <c r="B30" s="14" t="s">
        <v>285</v>
      </c>
      <c r="C30" s="16" t="s">
        <v>286</v>
      </c>
      <c r="D30" s="154">
        <v>9.6</v>
      </c>
      <c r="E30" s="154">
        <v>18.3</v>
      </c>
      <c r="F30" s="154">
        <v>18.3</v>
      </c>
    </row>
    <row r="31" spans="1:7" s="167" customFormat="1" ht="12.75">
      <c r="A31" s="9">
        <v>22</v>
      </c>
      <c r="B31" s="165" t="s">
        <v>311</v>
      </c>
      <c r="C31" s="13" t="s">
        <v>316</v>
      </c>
      <c r="D31" s="156">
        <f>D32</f>
        <v>122.80745</v>
      </c>
      <c r="E31" s="156">
        <f>E32</f>
        <v>81.585840000000005</v>
      </c>
      <c r="F31" s="156">
        <f>F32</f>
        <v>81.585840000000005</v>
      </c>
      <c r="G31" s="166">
        <f>G32</f>
        <v>12</v>
      </c>
    </row>
    <row r="32" spans="1:7" s="167" customFormat="1" ht="12.75">
      <c r="A32" s="9">
        <v>23</v>
      </c>
      <c r="B32" s="168" t="s">
        <v>312</v>
      </c>
      <c r="C32" s="16" t="s">
        <v>317</v>
      </c>
      <c r="D32" s="154">
        <v>122.80745</v>
      </c>
      <c r="E32" s="154">
        <v>81.585840000000005</v>
      </c>
      <c r="F32" s="154">
        <v>81.585840000000005</v>
      </c>
      <c r="G32" s="17">
        <f>'[1]6'!J106</f>
        <v>12</v>
      </c>
    </row>
    <row r="33" spans="1:6">
      <c r="A33" s="9">
        <v>24</v>
      </c>
      <c r="B33" s="12" t="s">
        <v>67</v>
      </c>
      <c r="C33" s="13" t="s">
        <v>118</v>
      </c>
      <c r="D33" s="156">
        <f>D34</f>
        <v>0</v>
      </c>
      <c r="E33" s="156">
        <f t="shared" ref="E33:F33" si="5">E34</f>
        <v>384.74900000000002</v>
      </c>
      <c r="F33" s="156">
        <f t="shared" si="5"/>
        <v>384.74900000000002</v>
      </c>
    </row>
    <row r="34" spans="1:6">
      <c r="A34" s="9">
        <v>25</v>
      </c>
      <c r="B34" s="24" t="s">
        <v>68</v>
      </c>
      <c r="C34" s="15" t="s">
        <v>119</v>
      </c>
      <c r="D34" s="154">
        <v>0</v>
      </c>
      <c r="E34" s="154">
        <v>384.74900000000002</v>
      </c>
      <c r="F34" s="154">
        <v>384.74900000000002</v>
      </c>
    </row>
    <row r="35" spans="1:6" s="106" customFormat="1">
      <c r="A35" s="9">
        <v>26</v>
      </c>
      <c r="B35" s="25" t="s">
        <v>5</v>
      </c>
      <c r="C35" s="23"/>
      <c r="D35" s="157">
        <v>0</v>
      </c>
      <c r="E35" s="182">
        <v>265.86399999999998</v>
      </c>
      <c r="F35" s="182">
        <v>531.024</v>
      </c>
    </row>
    <row r="36" spans="1:6" s="107" customFormat="1" ht="13.5" thickBot="1">
      <c r="A36" s="384" t="s">
        <v>25</v>
      </c>
      <c r="B36" s="385"/>
      <c r="C36" s="385"/>
      <c r="D36" s="160">
        <f>D10+D17+D19+D21+D23+D27+D31+D33+D29+D35</f>
        <v>13800.266350000002</v>
      </c>
      <c r="E36" s="160">
        <f t="shared" ref="E36:F36" si="6">E10+E17+E19+E21+E23+E27+E31+E33+E29+E35</f>
        <v>11192.978809999999</v>
      </c>
      <c r="F36" s="160">
        <f t="shared" si="6"/>
        <v>11197.171599999998</v>
      </c>
    </row>
    <row r="38" spans="1:6">
      <c r="D38" s="108"/>
      <c r="E38" s="108"/>
      <c r="F38" s="108"/>
    </row>
    <row r="39" spans="1:6">
      <c r="D39" s="109"/>
      <c r="E39" s="109"/>
      <c r="F39" s="109"/>
    </row>
  </sheetData>
  <mergeCells count="3">
    <mergeCell ref="A5:F5"/>
    <mergeCell ref="A36:C36"/>
    <mergeCell ref="C2:F2"/>
  </mergeCells>
  <phoneticPr fontId="5" type="noConversion"/>
  <pageMargins left="0.11811023622047245" right="0.11811023622047245" top="0.35433070866141736" bottom="0.15748031496062992"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sheetPr>
    <tabColor rgb="FFFF0000"/>
  </sheetPr>
  <dimension ref="A1:J198"/>
  <sheetViews>
    <sheetView view="pageBreakPreview" topLeftCell="A118" zoomScale="80" zoomScaleSheetLayoutView="80" workbookViewId="0">
      <selection activeCell="E119" sqref="E119"/>
    </sheetView>
  </sheetViews>
  <sheetFormatPr defaultRowHeight="33" customHeight="1"/>
  <cols>
    <col min="1" max="1" width="9.140625" style="33" customWidth="1"/>
    <col min="2" max="2" width="44.5703125" style="33" customWidth="1"/>
    <col min="3" max="3" width="6.5703125" style="185" customWidth="1"/>
    <col min="4" max="4" width="10.85546875" style="185" customWidth="1"/>
    <col min="5" max="5" width="16" style="185" customWidth="1"/>
    <col min="6" max="6" width="8" style="185" customWidth="1"/>
    <col min="7" max="7" width="14.85546875" style="185" customWidth="1"/>
    <col min="8" max="8" width="13.140625" style="185" customWidth="1"/>
    <col min="9" max="9" width="16.42578125" style="185" customWidth="1"/>
    <col min="10" max="16384" width="9.140625" style="33"/>
  </cols>
  <sheetData>
    <row r="1" spans="1:9" s="32" customFormat="1" ht="33" customHeight="1">
      <c r="C1" s="184"/>
      <c r="D1" s="184"/>
      <c r="E1" s="387" t="s">
        <v>362</v>
      </c>
      <c r="F1" s="387"/>
      <c r="G1" s="387"/>
      <c r="H1" s="387"/>
      <c r="I1" s="387"/>
    </row>
    <row r="2" spans="1:9" s="120" customFormat="1" ht="45.75" customHeight="1">
      <c r="B2" s="371"/>
      <c r="C2" s="371"/>
      <c r="D2" s="371"/>
      <c r="E2" s="119"/>
      <c r="F2" s="386" t="s">
        <v>469</v>
      </c>
      <c r="G2" s="386"/>
      <c r="H2" s="386"/>
      <c r="I2" s="386"/>
    </row>
    <row r="3" spans="1:9" s="120" customFormat="1" ht="12.75">
      <c r="C3" s="119"/>
      <c r="D3" s="119"/>
      <c r="E3" s="119"/>
      <c r="F3" s="119"/>
      <c r="G3" s="119"/>
      <c r="H3" s="119" t="s">
        <v>493</v>
      </c>
      <c r="I3" s="119"/>
    </row>
    <row r="4" spans="1:9" ht="12.75" customHeight="1">
      <c r="D4" s="186"/>
      <c r="E4" s="187"/>
      <c r="F4" s="186"/>
      <c r="G4" s="186"/>
    </row>
    <row r="5" spans="1:9" ht="42" customHeight="1">
      <c r="B5" s="388" t="s">
        <v>360</v>
      </c>
      <c r="C5" s="388"/>
      <c r="D5" s="388"/>
      <c r="E5" s="388"/>
      <c r="F5" s="388"/>
      <c r="G5" s="388"/>
      <c r="H5" s="388"/>
      <c r="I5" s="388"/>
    </row>
    <row r="6" spans="1:9" ht="22.5" customHeight="1">
      <c r="I6" s="187" t="s">
        <v>69</v>
      </c>
    </row>
    <row r="7" spans="1:9" s="123" customFormat="1" ht="152.25" customHeight="1">
      <c r="A7" s="34" t="s">
        <v>29</v>
      </c>
      <c r="B7" s="148" t="s">
        <v>268</v>
      </c>
      <c r="C7" s="188" t="s">
        <v>269</v>
      </c>
      <c r="D7" s="189" t="s">
        <v>137</v>
      </c>
      <c r="E7" s="189" t="s">
        <v>51</v>
      </c>
      <c r="F7" s="189" t="s">
        <v>52</v>
      </c>
      <c r="G7" s="179" t="s">
        <v>207</v>
      </c>
      <c r="H7" s="179" t="s">
        <v>296</v>
      </c>
      <c r="I7" s="179" t="s">
        <v>335</v>
      </c>
    </row>
    <row r="8" spans="1:9" s="95" customFormat="1" ht="21.75" customHeight="1">
      <c r="A8" s="96">
        <v>1</v>
      </c>
      <c r="B8" s="96">
        <v>2</v>
      </c>
      <c r="C8" s="96">
        <v>3</v>
      </c>
      <c r="D8" s="96">
        <v>4</v>
      </c>
      <c r="E8" s="96">
        <v>5</v>
      </c>
      <c r="F8" s="96">
        <v>6</v>
      </c>
      <c r="G8" s="96">
        <v>7</v>
      </c>
      <c r="H8" s="96">
        <v>8</v>
      </c>
      <c r="I8" s="96">
        <v>9</v>
      </c>
    </row>
    <row r="9" spans="1:9" s="124" customFormat="1" ht="24.75" customHeight="1">
      <c r="A9" s="35">
        <v>1</v>
      </c>
      <c r="B9" s="97" t="s">
        <v>75</v>
      </c>
      <c r="C9" s="190">
        <v>807</v>
      </c>
      <c r="D9" s="190"/>
      <c r="E9" s="190"/>
      <c r="F9" s="190"/>
      <c r="G9" s="191">
        <f>G10+G76+G85+G96+G106+G162+G190+G196+G184+G178</f>
        <v>13800.266350000002</v>
      </c>
      <c r="H9" s="191">
        <f>H10+H76+H85+H96+H106+H162+H190+H196+H184+H178</f>
        <v>11192.978809999999</v>
      </c>
      <c r="I9" s="191">
        <f>I10+I76+I85+I96+I106+I162+I190+I196+I184+I178</f>
        <v>11197.171599999998</v>
      </c>
    </row>
    <row r="10" spans="1:9" s="122" customFormat="1" ht="21" customHeight="1">
      <c r="A10" s="35">
        <v>2</v>
      </c>
      <c r="B10" s="97" t="s">
        <v>36</v>
      </c>
      <c r="C10" s="192">
        <v>807</v>
      </c>
      <c r="D10" s="193" t="s">
        <v>126</v>
      </c>
      <c r="E10" s="193"/>
      <c r="F10" s="193"/>
      <c r="G10" s="191">
        <f>G11+G23+G42+G51+G57+G63</f>
        <v>7295.2774999999992</v>
      </c>
      <c r="H10" s="191">
        <f>H11+H23+H42+H57+H63</f>
        <v>6793.1882299999997</v>
      </c>
      <c r="I10" s="191">
        <f>I11+I23+I42+I57+I63</f>
        <v>6509.4101899999996</v>
      </c>
    </row>
    <row r="11" spans="1:9" s="122" customFormat="1" ht="50.25" customHeight="1">
      <c r="A11" s="35">
        <v>3</v>
      </c>
      <c r="B11" s="126" t="s">
        <v>18</v>
      </c>
      <c r="C11" s="192">
        <v>807</v>
      </c>
      <c r="D11" s="194" t="s">
        <v>128</v>
      </c>
      <c r="E11" s="194"/>
      <c r="F11" s="194"/>
      <c r="G11" s="195">
        <f>G12</f>
        <v>1141.6261999999999</v>
      </c>
      <c r="H11" s="195">
        <f t="shared" ref="H11:I13" si="0">H12</f>
        <v>1054.74</v>
      </c>
      <c r="I11" s="195">
        <f t="shared" si="0"/>
        <v>1054.74</v>
      </c>
    </row>
    <row r="12" spans="1:9" s="122" customFormat="1" ht="18" customHeight="1">
      <c r="A12" s="35">
        <v>4</v>
      </c>
      <c r="B12" s="126" t="s">
        <v>48</v>
      </c>
      <c r="C12" s="192">
        <v>807</v>
      </c>
      <c r="D12" s="194" t="s">
        <v>128</v>
      </c>
      <c r="E12" s="194" t="s">
        <v>162</v>
      </c>
      <c r="F12" s="194"/>
      <c r="G12" s="195">
        <f>G13</f>
        <v>1141.6261999999999</v>
      </c>
      <c r="H12" s="195">
        <f t="shared" si="0"/>
        <v>1054.74</v>
      </c>
      <c r="I12" s="195">
        <f t="shared" si="0"/>
        <v>1054.74</v>
      </c>
    </row>
    <row r="13" spans="1:9" s="122" customFormat="1" ht="33" customHeight="1">
      <c r="A13" s="35">
        <v>5</v>
      </c>
      <c r="B13" s="126" t="s">
        <v>53</v>
      </c>
      <c r="C13" s="192">
        <v>807</v>
      </c>
      <c r="D13" s="194" t="s">
        <v>128</v>
      </c>
      <c r="E13" s="194" t="s">
        <v>163</v>
      </c>
      <c r="F13" s="194"/>
      <c r="G13" s="195">
        <f>G14+G20+G17</f>
        <v>1141.6261999999999</v>
      </c>
      <c r="H13" s="195">
        <f t="shared" si="0"/>
        <v>1054.74</v>
      </c>
      <c r="I13" s="195">
        <f t="shared" si="0"/>
        <v>1054.74</v>
      </c>
    </row>
    <row r="14" spans="1:9" s="122" customFormat="1" ht="37.5" customHeight="1">
      <c r="A14" s="35">
        <v>6</v>
      </c>
      <c r="B14" s="126" t="s">
        <v>187</v>
      </c>
      <c r="C14" s="192">
        <v>807</v>
      </c>
      <c r="D14" s="194" t="s">
        <v>128</v>
      </c>
      <c r="E14" s="194" t="s">
        <v>164</v>
      </c>
      <c r="F14" s="194"/>
      <c r="G14" s="195">
        <f>G16</f>
        <v>1013.2862</v>
      </c>
      <c r="H14" s="195">
        <f>H16</f>
        <v>1054.74</v>
      </c>
      <c r="I14" s="195">
        <f>I16</f>
        <v>1054.74</v>
      </c>
    </row>
    <row r="15" spans="1:9" s="122" customFormat="1" ht="91.5" customHeight="1">
      <c r="A15" s="35">
        <v>7</v>
      </c>
      <c r="B15" s="126" t="s">
        <v>210</v>
      </c>
      <c r="C15" s="192">
        <v>807</v>
      </c>
      <c r="D15" s="194" t="s">
        <v>128</v>
      </c>
      <c r="E15" s="194" t="s">
        <v>164</v>
      </c>
      <c r="F15" s="196" t="s">
        <v>49</v>
      </c>
      <c r="G15" s="195">
        <f>G14</f>
        <v>1013.2862</v>
      </c>
      <c r="H15" s="195">
        <f>H14</f>
        <v>1054.74</v>
      </c>
      <c r="I15" s="195">
        <f>I14</f>
        <v>1054.74</v>
      </c>
    </row>
    <row r="16" spans="1:9" s="122" customFormat="1" ht="33" customHeight="1">
      <c r="A16" s="35">
        <v>8</v>
      </c>
      <c r="B16" s="126" t="s">
        <v>54</v>
      </c>
      <c r="C16" s="192">
        <v>807</v>
      </c>
      <c r="D16" s="194" t="s">
        <v>128</v>
      </c>
      <c r="E16" s="194" t="s">
        <v>164</v>
      </c>
      <c r="F16" s="194" t="s">
        <v>46</v>
      </c>
      <c r="G16" s="195">
        <v>1013.2862</v>
      </c>
      <c r="H16" s="197">
        <v>1054.74</v>
      </c>
      <c r="I16" s="197">
        <v>1054.74</v>
      </c>
    </row>
    <row r="17" spans="1:9" s="122" customFormat="1" ht="37.5" customHeight="1">
      <c r="A17" s="35">
        <v>9</v>
      </c>
      <c r="B17" s="126" t="s">
        <v>187</v>
      </c>
      <c r="C17" s="192">
        <v>807</v>
      </c>
      <c r="D17" s="194" t="s">
        <v>128</v>
      </c>
      <c r="E17" s="194" t="s">
        <v>498</v>
      </c>
      <c r="F17" s="194"/>
      <c r="G17" s="195">
        <f>G19</f>
        <v>11.933999999999999</v>
      </c>
      <c r="H17" s="195">
        <f>H19</f>
        <v>0</v>
      </c>
      <c r="I17" s="195">
        <f>I19</f>
        <v>0</v>
      </c>
    </row>
    <row r="18" spans="1:9" s="122" customFormat="1" ht="120" customHeight="1">
      <c r="A18" s="35">
        <v>10</v>
      </c>
      <c r="B18" s="100" t="s">
        <v>497</v>
      </c>
      <c r="C18" s="192">
        <v>807</v>
      </c>
      <c r="D18" s="194" t="s">
        <v>128</v>
      </c>
      <c r="E18" s="194" t="s">
        <v>498</v>
      </c>
      <c r="F18" s="196" t="s">
        <v>49</v>
      </c>
      <c r="G18" s="195">
        <f>G17</f>
        <v>11.933999999999999</v>
      </c>
      <c r="H18" s="195">
        <f>H17</f>
        <v>0</v>
      </c>
      <c r="I18" s="195">
        <f>I17</f>
        <v>0</v>
      </c>
    </row>
    <row r="19" spans="1:9" s="122" customFormat="1" ht="33" customHeight="1">
      <c r="A19" s="35">
        <v>11</v>
      </c>
      <c r="B19" s="126" t="s">
        <v>54</v>
      </c>
      <c r="C19" s="192">
        <v>807</v>
      </c>
      <c r="D19" s="194" t="s">
        <v>128</v>
      </c>
      <c r="E19" s="194" t="s">
        <v>498</v>
      </c>
      <c r="F19" s="194" t="s">
        <v>46</v>
      </c>
      <c r="G19" s="195">
        <v>11.933999999999999</v>
      </c>
      <c r="H19" s="197">
        <v>0</v>
      </c>
      <c r="I19" s="197">
        <v>0</v>
      </c>
    </row>
    <row r="20" spans="1:9" s="122" customFormat="1" ht="37.5" customHeight="1">
      <c r="A20" s="35">
        <v>12</v>
      </c>
      <c r="B20" s="126" t="s">
        <v>187</v>
      </c>
      <c r="C20" s="192">
        <v>807</v>
      </c>
      <c r="D20" s="194" t="s">
        <v>128</v>
      </c>
      <c r="E20" s="194" t="s">
        <v>487</v>
      </c>
      <c r="F20" s="194"/>
      <c r="G20" s="195">
        <f>G22</f>
        <v>116.40600000000001</v>
      </c>
      <c r="H20" s="195">
        <f>H22</f>
        <v>0</v>
      </c>
      <c r="I20" s="195">
        <f>I22</f>
        <v>0</v>
      </c>
    </row>
    <row r="21" spans="1:9" s="122" customFormat="1" ht="64.5" customHeight="1">
      <c r="A21" s="35">
        <v>13</v>
      </c>
      <c r="B21" s="100" t="s">
        <v>488</v>
      </c>
      <c r="C21" s="192">
        <v>807</v>
      </c>
      <c r="D21" s="194" t="s">
        <v>128</v>
      </c>
      <c r="E21" s="194" t="s">
        <v>487</v>
      </c>
      <c r="F21" s="196" t="s">
        <v>49</v>
      </c>
      <c r="G21" s="195">
        <f>G20</f>
        <v>116.40600000000001</v>
      </c>
      <c r="H21" s="195">
        <f>H20</f>
        <v>0</v>
      </c>
      <c r="I21" s="195">
        <f>I20</f>
        <v>0</v>
      </c>
    </row>
    <row r="22" spans="1:9" s="122" customFormat="1" ht="33" customHeight="1">
      <c r="A22" s="35">
        <v>14</v>
      </c>
      <c r="B22" s="126" t="s">
        <v>54</v>
      </c>
      <c r="C22" s="192">
        <v>807</v>
      </c>
      <c r="D22" s="194" t="s">
        <v>128</v>
      </c>
      <c r="E22" s="194" t="s">
        <v>487</v>
      </c>
      <c r="F22" s="194" t="s">
        <v>46</v>
      </c>
      <c r="G22" s="195">
        <v>116.40600000000001</v>
      </c>
      <c r="H22" s="197">
        <v>0</v>
      </c>
      <c r="I22" s="197">
        <v>0</v>
      </c>
    </row>
    <row r="23" spans="1:9" s="122" customFormat="1" ht="78.75" customHeight="1">
      <c r="A23" s="35">
        <v>15</v>
      </c>
      <c r="B23" s="97" t="s">
        <v>211</v>
      </c>
      <c r="C23" s="192">
        <v>807</v>
      </c>
      <c r="D23" s="193" t="s">
        <v>127</v>
      </c>
      <c r="E23" s="193"/>
      <c r="F23" s="193"/>
      <c r="G23" s="198">
        <f>G24</f>
        <v>5578.9874199999995</v>
      </c>
      <c r="H23" s="198">
        <f t="shared" ref="H23:I23" si="1">H24</f>
        <v>5431.1117899999999</v>
      </c>
      <c r="I23" s="198">
        <f t="shared" si="1"/>
        <v>5165.4421899999998</v>
      </c>
    </row>
    <row r="24" spans="1:9" s="122" customFormat="1" ht="19.5" customHeight="1">
      <c r="A24" s="35">
        <v>16</v>
      </c>
      <c r="B24" s="127" t="s">
        <v>48</v>
      </c>
      <c r="C24" s="192">
        <v>807</v>
      </c>
      <c r="D24" s="199" t="s">
        <v>127</v>
      </c>
      <c r="E24" s="199" t="s">
        <v>165</v>
      </c>
      <c r="F24" s="199"/>
      <c r="G24" s="200">
        <f t="shared" ref="G24:I24" si="2">G25</f>
        <v>5578.9874199999995</v>
      </c>
      <c r="H24" s="200">
        <f t="shared" si="2"/>
        <v>5431.1117899999999</v>
      </c>
      <c r="I24" s="200">
        <f t="shared" si="2"/>
        <v>5165.4421899999998</v>
      </c>
    </row>
    <row r="25" spans="1:9" s="122" customFormat="1" ht="33" customHeight="1">
      <c r="A25" s="35">
        <v>17</v>
      </c>
      <c r="B25" s="127" t="s">
        <v>53</v>
      </c>
      <c r="C25" s="192">
        <v>807</v>
      </c>
      <c r="D25" s="199" t="s">
        <v>127</v>
      </c>
      <c r="E25" s="199" t="s">
        <v>166</v>
      </c>
      <c r="F25" s="199"/>
      <c r="G25" s="200">
        <f>G26+G33+G36+G39</f>
        <v>5578.9874199999995</v>
      </c>
      <c r="H25" s="200">
        <f t="shared" ref="H25:I25" si="3">H26+H39</f>
        <v>5431.1117899999999</v>
      </c>
      <c r="I25" s="200">
        <f t="shared" si="3"/>
        <v>5165.4421899999998</v>
      </c>
    </row>
    <row r="26" spans="1:9" s="122" customFormat="1" ht="66.75" customHeight="1">
      <c r="A26" s="35">
        <v>18</v>
      </c>
      <c r="B26" s="100" t="s">
        <v>441</v>
      </c>
      <c r="C26" s="192">
        <v>807</v>
      </c>
      <c r="D26" s="199" t="s">
        <v>127</v>
      </c>
      <c r="E26" s="199" t="s">
        <v>167</v>
      </c>
      <c r="F26" s="199"/>
      <c r="G26" s="200">
        <f>G28+G30+G31</f>
        <v>5202.9824199999994</v>
      </c>
      <c r="H26" s="200">
        <f t="shared" ref="H26:I26" si="4">H28+H30+H31</f>
        <v>5431.1117899999999</v>
      </c>
      <c r="I26" s="200">
        <f t="shared" si="4"/>
        <v>5165.4421899999998</v>
      </c>
    </row>
    <row r="27" spans="1:9" s="122" customFormat="1" ht="96.75" customHeight="1">
      <c r="A27" s="35">
        <v>19</v>
      </c>
      <c r="B27" s="100" t="s">
        <v>210</v>
      </c>
      <c r="C27" s="192">
        <v>807</v>
      </c>
      <c r="D27" s="199" t="s">
        <v>127</v>
      </c>
      <c r="E27" s="199" t="s">
        <v>167</v>
      </c>
      <c r="F27" s="199" t="s">
        <v>49</v>
      </c>
      <c r="G27" s="200">
        <f>G28</f>
        <v>1786.88327</v>
      </c>
      <c r="H27" s="200">
        <f>H28</f>
        <v>2857.0545000000002</v>
      </c>
      <c r="I27" s="200">
        <f>I28</f>
        <v>2857.0545000000002</v>
      </c>
    </row>
    <row r="28" spans="1:9" s="122" customFormat="1" ht="44.25" customHeight="1">
      <c r="A28" s="35">
        <v>20</v>
      </c>
      <c r="B28" s="100" t="s">
        <v>54</v>
      </c>
      <c r="C28" s="192">
        <v>807</v>
      </c>
      <c r="D28" s="199" t="s">
        <v>127</v>
      </c>
      <c r="E28" s="199" t="s">
        <v>168</v>
      </c>
      <c r="F28" s="199" t="s">
        <v>46</v>
      </c>
      <c r="G28" s="200">
        <v>1786.88327</v>
      </c>
      <c r="H28" s="200">
        <v>2857.0545000000002</v>
      </c>
      <c r="I28" s="200">
        <v>2857.0545000000002</v>
      </c>
    </row>
    <row r="29" spans="1:9" s="122" customFormat="1" ht="57" customHeight="1">
      <c r="A29" s="35">
        <v>21</v>
      </c>
      <c r="B29" s="127" t="s">
        <v>212</v>
      </c>
      <c r="C29" s="192">
        <v>807</v>
      </c>
      <c r="D29" s="199" t="s">
        <v>127</v>
      </c>
      <c r="E29" s="199" t="s">
        <v>168</v>
      </c>
      <c r="F29" s="199" t="s">
        <v>50</v>
      </c>
      <c r="G29" s="200">
        <f>G30</f>
        <v>3414.3238999999999</v>
      </c>
      <c r="H29" s="200">
        <f>H30</f>
        <v>2562.1562899999999</v>
      </c>
      <c r="I29" s="200">
        <f>I30</f>
        <v>2296.4866900000002</v>
      </c>
    </row>
    <row r="30" spans="1:9" s="122" customFormat="1" ht="43.5" customHeight="1">
      <c r="A30" s="35">
        <v>22</v>
      </c>
      <c r="B30" s="127" t="s">
        <v>141</v>
      </c>
      <c r="C30" s="192">
        <v>807</v>
      </c>
      <c r="D30" s="199" t="s">
        <v>127</v>
      </c>
      <c r="E30" s="199" t="s">
        <v>168</v>
      </c>
      <c r="F30" s="199" t="s">
        <v>43</v>
      </c>
      <c r="G30" s="200">
        <v>3414.3238999999999</v>
      </c>
      <c r="H30" s="200">
        <v>2562.1562899999999</v>
      </c>
      <c r="I30" s="200">
        <v>2296.4866900000002</v>
      </c>
    </row>
    <row r="31" spans="1:9" s="122" customFormat="1" ht="17.25" customHeight="1">
      <c r="A31" s="35">
        <v>23</v>
      </c>
      <c r="B31" s="100" t="s">
        <v>56</v>
      </c>
      <c r="C31" s="192">
        <v>807</v>
      </c>
      <c r="D31" s="199" t="s">
        <v>127</v>
      </c>
      <c r="E31" s="199" t="s">
        <v>168</v>
      </c>
      <c r="F31" s="199" t="s">
        <v>57</v>
      </c>
      <c r="G31" s="200">
        <f>G32</f>
        <v>1.77525</v>
      </c>
      <c r="H31" s="200">
        <f>H32</f>
        <v>11.901</v>
      </c>
      <c r="I31" s="200">
        <f>I32</f>
        <v>11.901</v>
      </c>
    </row>
    <row r="32" spans="1:9" s="122" customFormat="1" ht="27" customHeight="1">
      <c r="A32" s="35">
        <v>24</v>
      </c>
      <c r="B32" s="100" t="s">
        <v>58</v>
      </c>
      <c r="C32" s="192">
        <v>807</v>
      </c>
      <c r="D32" s="199" t="s">
        <v>127</v>
      </c>
      <c r="E32" s="199" t="s">
        <v>168</v>
      </c>
      <c r="F32" s="199" t="s">
        <v>47</v>
      </c>
      <c r="G32" s="200">
        <v>1.77525</v>
      </c>
      <c r="H32" s="200">
        <v>11.901</v>
      </c>
      <c r="I32" s="200">
        <v>11.901</v>
      </c>
    </row>
    <row r="33" spans="1:9" s="122" customFormat="1" ht="62.25" customHeight="1">
      <c r="A33" s="35">
        <v>25</v>
      </c>
      <c r="B33" s="100" t="s">
        <v>441</v>
      </c>
      <c r="C33" s="192">
        <v>807</v>
      </c>
      <c r="D33" s="199" t="s">
        <v>127</v>
      </c>
      <c r="E33" s="199" t="s">
        <v>498</v>
      </c>
      <c r="F33" s="199"/>
      <c r="G33" s="200">
        <f t="shared" ref="G33:I34" si="5">G34</f>
        <v>14.336</v>
      </c>
      <c r="H33" s="200">
        <f t="shared" si="5"/>
        <v>0</v>
      </c>
      <c r="I33" s="200">
        <f t="shared" si="5"/>
        <v>0</v>
      </c>
    </row>
    <row r="34" spans="1:9" s="122" customFormat="1" ht="66" customHeight="1">
      <c r="A34" s="35">
        <v>26</v>
      </c>
      <c r="B34" s="100" t="s">
        <v>488</v>
      </c>
      <c r="C34" s="192">
        <v>807</v>
      </c>
      <c r="D34" s="199" t="s">
        <v>127</v>
      </c>
      <c r="E34" s="199" t="s">
        <v>498</v>
      </c>
      <c r="F34" s="199" t="s">
        <v>49</v>
      </c>
      <c r="G34" s="200">
        <f t="shared" si="5"/>
        <v>14.336</v>
      </c>
      <c r="H34" s="200">
        <f t="shared" si="5"/>
        <v>0</v>
      </c>
      <c r="I34" s="200">
        <f t="shared" si="5"/>
        <v>0</v>
      </c>
    </row>
    <row r="35" spans="1:9" s="122" customFormat="1" ht="42.75" customHeight="1">
      <c r="A35" s="35">
        <v>27</v>
      </c>
      <c r="B35" s="100" t="s">
        <v>54</v>
      </c>
      <c r="C35" s="192">
        <v>807</v>
      </c>
      <c r="D35" s="199" t="s">
        <v>127</v>
      </c>
      <c r="E35" s="199" t="s">
        <v>498</v>
      </c>
      <c r="F35" s="199" t="s">
        <v>46</v>
      </c>
      <c r="G35" s="200">
        <v>14.336</v>
      </c>
      <c r="H35" s="200">
        <v>0</v>
      </c>
      <c r="I35" s="200">
        <v>0</v>
      </c>
    </row>
    <row r="36" spans="1:9" s="122" customFormat="1" ht="62.25" customHeight="1">
      <c r="A36" s="35">
        <v>28</v>
      </c>
      <c r="B36" s="100" t="s">
        <v>441</v>
      </c>
      <c r="C36" s="192">
        <v>807</v>
      </c>
      <c r="D36" s="199" t="s">
        <v>127</v>
      </c>
      <c r="E36" s="199" t="s">
        <v>487</v>
      </c>
      <c r="F36" s="199"/>
      <c r="G36" s="200">
        <f t="shared" ref="G36:I37" si="6">G37</f>
        <v>204.29400000000001</v>
      </c>
      <c r="H36" s="200">
        <f t="shared" si="6"/>
        <v>0</v>
      </c>
      <c r="I36" s="200">
        <f t="shared" si="6"/>
        <v>0</v>
      </c>
    </row>
    <row r="37" spans="1:9" s="122" customFormat="1" ht="66" customHeight="1">
      <c r="A37" s="35">
        <v>29</v>
      </c>
      <c r="B37" s="100" t="s">
        <v>488</v>
      </c>
      <c r="C37" s="192">
        <v>807</v>
      </c>
      <c r="D37" s="199" t="s">
        <v>127</v>
      </c>
      <c r="E37" s="199" t="s">
        <v>487</v>
      </c>
      <c r="F37" s="199" t="s">
        <v>49</v>
      </c>
      <c r="G37" s="200">
        <f t="shared" si="6"/>
        <v>204.29400000000001</v>
      </c>
      <c r="H37" s="200">
        <f t="shared" si="6"/>
        <v>0</v>
      </c>
      <c r="I37" s="200">
        <f t="shared" si="6"/>
        <v>0</v>
      </c>
    </row>
    <row r="38" spans="1:9" s="122" customFormat="1" ht="42.75" customHeight="1">
      <c r="A38" s="35">
        <v>30</v>
      </c>
      <c r="B38" s="100" t="s">
        <v>54</v>
      </c>
      <c r="C38" s="192">
        <v>807</v>
      </c>
      <c r="D38" s="199" t="s">
        <v>127</v>
      </c>
      <c r="E38" s="199" t="s">
        <v>487</v>
      </c>
      <c r="F38" s="199" t="s">
        <v>46</v>
      </c>
      <c r="G38" s="200">
        <v>204.29400000000001</v>
      </c>
      <c r="H38" s="200">
        <v>0</v>
      </c>
      <c r="I38" s="200">
        <v>0</v>
      </c>
    </row>
    <row r="39" spans="1:9" s="122" customFormat="1" ht="62.25" customHeight="1">
      <c r="A39" s="35">
        <v>31</v>
      </c>
      <c r="B39" s="100" t="s">
        <v>441</v>
      </c>
      <c r="C39" s="192">
        <v>807</v>
      </c>
      <c r="D39" s="199" t="s">
        <v>127</v>
      </c>
      <c r="E39" s="199" t="s">
        <v>388</v>
      </c>
      <c r="F39" s="199"/>
      <c r="G39" s="200">
        <f t="shared" ref="G39:I40" si="7">G40</f>
        <v>157.375</v>
      </c>
      <c r="H39" s="200">
        <f t="shared" si="7"/>
        <v>0</v>
      </c>
      <c r="I39" s="200">
        <f t="shared" si="7"/>
        <v>0</v>
      </c>
    </row>
    <row r="40" spans="1:9" s="122" customFormat="1" ht="95.25" customHeight="1">
      <c r="A40" s="35">
        <v>32</v>
      </c>
      <c r="B40" s="100" t="s">
        <v>292</v>
      </c>
      <c r="C40" s="192">
        <v>807</v>
      </c>
      <c r="D40" s="199" t="s">
        <v>127</v>
      </c>
      <c r="E40" s="199" t="s">
        <v>388</v>
      </c>
      <c r="F40" s="199" t="s">
        <v>49</v>
      </c>
      <c r="G40" s="200">
        <f t="shared" si="7"/>
        <v>157.375</v>
      </c>
      <c r="H40" s="200">
        <f t="shared" si="7"/>
        <v>0</v>
      </c>
      <c r="I40" s="200">
        <f t="shared" si="7"/>
        <v>0</v>
      </c>
    </row>
    <row r="41" spans="1:9" s="122" customFormat="1" ht="42.75" customHeight="1">
      <c r="A41" s="35">
        <v>33</v>
      </c>
      <c r="B41" s="100" t="s">
        <v>54</v>
      </c>
      <c r="C41" s="192">
        <v>807</v>
      </c>
      <c r="D41" s="199" t="s">
        <v>127</v>
      </c>
      <c r="E41" s="199" t="s">
        <v>388</v>
      </c>
      <c r="F41" s="199" t="s">
        <v>46</v>
      </c>
      <c r="G41" s="200">
        <v>157.375</v>
      </c>
      <c r="H41" s="200">
        <v>0</v>
      </c>
      <c r="I41" s="200">
        <v>0</v>
      </c>
    </row>
    <row r="42" spans="1:9" s="124" customFormat="1" ht="65.25" customHeight="1">
      <c r="A42" s="35">
        <v>34</v>
      </c>
      <c r="B42" s="201" t="s">
        <v>323</v>
      </c>
      <c r="C42" s="190">
        <v>807</v>
      </c>
      <c r="D42" s="202" t="s">
        <v>129</v>
      </c>
      <c r="E42" s="202"/>
      <c r="F42" s="202"/>
      <c r="G42" s="203">
        <f>G43+G47</f>
        <v>297.85399999999998</v>
      </c>
      <c r="H42" s="203">
        <f t="shared" ref="H42:I42" si="8">H43+H47</f>
        <v>267.77999999999997</v>
      </c>
      <c r="I42" s="203">
        <f t="shared" si="8"/>
        <v>267.77999999999997</v>
      </c>
    </row>
    <row r="43" spans="1:9" s="122" customFormat="1" ht="18" customHeight="1">
      <c r="A43" s="35">
        <v>35</v>
      </c>
      <c r="B43" s="100" t="s">
        <v>190</v>
      </c>
      <c r="C43" s="192">
        <v>807</v>
      </c>
      <c r="D43" s="204" t="s">
        <v>129</v>
      </c>
      <c r="E43" s="199" t="s">
        <v>169</v>
      </c>
      <c r="F43" s="204"/>
      <c r="G43" s="200">
        <f t="shared" ref="G43:I45" si="9">G44</f>
        <v>10</v>
      </c>
      <c r="H43" s="200">
        <f t="shared" si="9"/>
        <v>10</v>
      </c>
      <c r="I43" s="200">
        <f t="shared" si="9"/>
        <v>10</v>
      </c>
    </row>
    <row r="44" spans="1:9" s="122" customFormat="1" ht="98.25" customHeight="1">
      <c r="A44" s="35">
        <v>36</v>
      </c>
      <c r="B44" s="99" t="s">
        <v>191</v>
      </c>
      <c r="C44" s="192">
        <v>807</v>
      </c>
      <c r="D44" s="204" t="s">
        <v>129</v>
      </c>
      <c r="E44" s="204" t="s">
        <v>188</v>
      </c>
      <c r="F44" s="204"/>
      <c r="G44" s="200">
        <f t="shared" si="9"/>
        <v>10</v>
      </c>
      <c r="H44" s="200">
        <f t="shared" si="9"/>
        <v>10</v>
      </c>
      <c r="I44" s="200">
        <f t="shared" si="9"/>
        <v>10</v>
      </c>
    </row>
    <row r="45" spans="1:9" s="122" customFormat="1" ht="15" customHeight="1">
      <c r="A45" s="35">
        <v>37</v>
      </c>
      <c r="B45" s="99" t="s">
        <v>37</v>
      </c>
      <c r="C45" s="192">
        <v>807</v>
      </c>
      <c r="D45" s="204" t="s">
        <v>129</v>
      </c>
      <c r="E45" s="204" t="s">
        <v>188</v>
      </c>
      <c r="F45" s="204" t="s">
        <v>60</v>
      </c>
      <c r="G45" s="200">
        <f t="shared" si="9"/>
        <v>10</v>
      </c>
      <c r="H45" s="200">
        <f t="shared" si="9"/>
        <v>10</v>
      </c>
      <c r="I45" s="200">
        <f t="shared" si="9"/>
        <v>10</v>
      </c>
    </row>
    <row r="46" spans="1:9" s="122" customFormat="1" ht="33.75" customHeight="1">
      <c r="A46" s="35">
        <v>38</v>
      </c>
      <c r="B46" s="99" t="s">
        <v>42</v>
      </c>
      <c r="C46" s="192">
        <v>807</v>
      </c>
      <c r="D46" s="204" t="s">
        <v>129</v>
      </c>
      <c r="E46" s="204" t="s">
        <v>188</v>
      </c>
      <c r="F46" s="204" t="s">
        <v>44</v>
      </c>
      <c r="G46" s="205">
        <v>10</v>
      </c>
      <c r="H46" s="205">
        <v>10</v>
      </c>
      <c r="I46" s="205">
        <v>10</v>
      </c>
    </row>
    <row r="47" spans="1:9" s="122" customFormat="1" ht="16.5" customHeight="1">
      <c r="A47" s="35">
        <v>39</v>
      </c>
      <c r="B47" s="100" t="s">
        <v>190</v>
      </c>
      <c r="C47" s="192">
        <v>807</v>
      </c>
      <c r="D47" s="204" t="s">
        <v>129</v>
      </c>
      <c r="E47" s="199" t="s">
        <v>169</v>
      </c>
      <c r="F47" s="204"/>
      <c r="G47" s="200">
        <f t="shared" ref="G47:I49" si="10">G48</f>
        <v>287.85399999999998</v>
      </c>
      <c r="H47" s="200">
        <f t="shared" si="10"/>
        <v>257.77999999999997</v>
      </c>
      <c r="I47" s="200">
        <f t="shared" si="10"/>
        <v>257.77999999999997</v>
      </c>
    </row>
    <row r="48" spans="1:9" s="122" customFormat="1" ht="78" customHeight="1">
      <c r="A48" s="35">
        <v>40</v>
      </c>
      <c r="B48" s="99" t="s">
        <v>324</v>
      </c>
      <c r="C48" s="192">
        <v>807</v>
      </c>
      <c r="D48" s="204" t="s">
        <v>129</v>
      </c>
      <c r="E48" s="204" t="s">
        <v>363</v>
      </c>
      <c r="F48" s="204"/>
      <c r="G48" s="200">
        <f t="shared" si="10"/>
        <v>287.85399999999998</v>
      </c>
      <c r="H48" s="200">
        <f t="shared" si="10"/>
        <v>257.77999999999997</v>
      </c>
      <c r="I48" s="200">
        <f t="shared" si="10"/>
        <v>257.77999999999997</v>
      </c>
    </row>
    <row r="49" spans="1:10" s="122" customFormat="1" ht="23.25" customHeight="1">
      <c r="A49" s="35">
        <v>41</v>
      </c>
      <c r="B49" s="99" t="s">
        <v>37</v>
      </c>
      <c r="C49" s="192">
        <v>807</v>
      </c>
      <c r="D49" s="204" t="s">
        <v>129</v>
      </c>
      <c r="E49" s="204" t="s">
        <v>363</v>
      </c>
      <c r="F49" s="204" t="s">
        <v>60</v>
      </c>
      <c r="G49" s="200">
        <f t="shared" si="10"/>
        <v>287.85399999999998</v>
      </c>
      <c r="H49" s="200">
        <f t="shared" si="10"/>
        <v>257.77999999999997</v>
      </c>
      <c r="I49" s="200">
        <f t="shared" si="10"/>
        <v>257.77999999999997</v>
      </c>
    </row>
    <row r="50" spans="1:10" s="122" customFormat="1" ht="25.5" customHeight="1">
      <c r="A50" s="35">
        <v>42</v>
      </c>
      <c r="B50" s="99" t="s">
        <v>42</v>
      </c>
      <c r="C50" s="192">
        <v>807</v>
      </c>
      <c r="D50" s="204" t="s">
        <v>129</v>
      </c>
      <c r="E50" s="204" t="s">
        <v>363</v>
      </c>
      <c r="F50" s="204" t="s">
        <v>44</v>
      </c>
      <c r="G50" s="205">
        <v>287.85399999999998</v>
      </c>
      <c r="H50" s="205">
        <v>257.77999999999997</v>
      </c>
      <c r="I50" s="205">
        <v>257.77999999999997</v>
      </c>
    </row>
    <row r="51" spans="1:10" s="124" customFormat="1" ht="27" customHeight="1">
      <c r="A51" s="35">
        <v>43</v>
      </c>
      <c r="B51" s="132" t="s">
        <v>481</v>
      </c>
      <c r="C51" s="190">
        <v>807</v>
      </c>
      <c r="D51" s="206" t="s">
        <v>480</v>
      </c>
      <c r="E51" s="206"/>
      <c r="F51" s="207"/>
      <c r="G51" s="203">
        <f>G52</f>
        <v>152.31200000000001</v>
      </c>
      <c r="H51" s="203">
        <f t="shared" ref="H51:I51" si="11">H52</f>
        <v>0</v>
      </c>
      <c r="I51" s="203">
        <f t="shared" si="11"/>
        <v>0</v>
      </c>
    </row>
    <row r="52" spans="1:10" ht="31.5" customHeight="1">
      <c r="A52" s="35">
        <v>44</v>
      </c>
      <c r="B52" s="99" t="s">
        <v>48</v>
      </c>
      <c r="C52" s="310">
        <v>807</v>
      </c>
      <c r="D52" s="316" t="s">
        <v>480</v>
      </c>
      <c r="E52" s="199" t="s">
        <v>162</v>
      </c>
      <c r="F52" s="311"/>
      <c r="G52" s="314">
        <f>G53</f>
        <v>152.31200000000001</v>
      </c>
      <c r="H52" s="315">
        <v>0</v>
      </c>
      <c r="I52" s="315">
        <v>0</v>
      </c>
      <c r="J52" s="312"/>
    </row>
    <row r="53" spans="1:10" ht="17.25" customHeight="1">
      <c r="A53" s="35">
        <v>45</v>
      </c>
      <c r="B53" s="313" t="s">
        <v>483</v>
      </c>
      <c r="C53" s="310">
        <v>807</v>
      </c>
      <c r="D53" s="316" t="s">
        <v>480</v>
      </c>
      <c r="E53" s="263" t="s">
        <v>170</v>
      </c>
      <c r="F53" s="311"/>
      <c r="G53" s="314">
        <f>G54</f>
        <v>152.31200000000001</v>
      </c>
      <c r="H53" s="315">
        <v>0</v>
      </c>
      <c r="I53" s="315">
        <v>0</v>
      </c>
      <c r="J53" s="312"/>
    </row>
    <row r="54" spans="1:10" ht="38.25" customHeight="1">
      <c r="A54" s="35">
        <v>46</v>
      </c>
      <c r="B54" s="309" t="s">
        <v>482</v>
      </c>
      <c r="C54" s="310">
        <v>807</v>
      </c>
      <c r="D54" s="316" t="s">
        <v>480</v>
      </c>
      <c r="E54" s="263" t="s">
        <v>484</v>
      </c>
      <c r="F54" s="311"/>
      <c r="G54" s="314">
        <f>G55</f>
        <v>152.31200000000001</v>
      </c>
      <c r="H54" s="315">
        <v>0</v>
      </c>
      <c r="I54" s="315">
        <v>0</v>
      </c>
      <c r="J54" s="312"/>
    </row>
    <row r="55" spans="1:10" ht="17.25" customHeight="1">
      <c r="A55" s="35">
        <v>47</v>
      </c>
      <c r="B55" s="309" t="s">
        <v>56</v>
      </c>
      <c r="C55" s="310">
        <v>807</v>
      </c>
      <c r="D55" s="316" t="s">
        <v>480</v>
      </c>
      <c r="E55" s="263" t="s">
        <v>484</v>
      </c>
      <c r="F55" s="316" t="s">
        <v>57</v>
      </c>
      <c r="G55" s="314">
        <f>G56</f>
        <v>152.31200000000001</v>
      </c>
      <c r="H55" s="315">
        <v>0</v>
      </c>
      <c r="I55" s="315">
        <v>0</v>
      </c>
      <c r="J55" s="312"/>
    </row>
    <row r="56" spans="1:10" ht="17.25" customHeight="1">
      <c r="A56" s="35">
        <v>48</v>
      </c>
      <c r="B56" s="309" t="s">
        <v>485</v>
      </c>
      <c r="C56" s="310">
        <v>807</v>
      </c>
      <c r="D56" s="316" t="s">
        <v>480</v>
      </c>
      <c r="E56" s="263" t="s">
        <v>484</v>
      </c>
      <c r="F56" s="316" t="s">
        <v>486</v>
      </c>
      <c r="G56" s="314">
        <f>106.61434+45.69766</f>
        <v>152.31200000000001</v>
      </c>
      <c r="H56" s="315">
        <v>0</v>
      </c>
      <c r="I56" s="315">
        <v>0</v>
      </c>
      <c r="J56" s="312"/>
    </row>
    <row r="57" spans="1:10" s="124" customFormat="1" ht="27" customHeight="1">
      <c r="A57" s="35">
        <v>49</v>
      </c>
      <c r="B57" s="132" t="s">
        <v>22</v>
      </c>
      <c r="C57" s="190">
        <v>807</v>
      </c>
      <c r="D57" s="206" t="s">
        <v>130</v>
      </c>
      <c r="E57" s="206"/>
      <c r="F57" s="207"/>
      <c r="G57" s="203">
        <f>G58</f>
        <v>0</v>
      </c>
      <c r="H57" s="203">
        <f t="shared" ref="H57:I61" si="12">H58</f>
        <v>19.59</v>
      </c>
      <c r="I57" s="203">
        <f t="shared" si="12"/>
        <v>19.948</v>
      </c>
    </row>
    <row r="58" spans="1:10" s="122" customFormat="1" ht="24" customHeight="1">
      <c r="A58" s="35">
        <v>50</v>
      </c>
      <c r="B58" s="99" t="s">
        <v>48</v>
      </c>
      <c r="C58" s="192">
        <v>807</v>
      </c>
      <c r="D58" s="199" t="s">
        <v>130</v>
      </c>
      <c r="E58" s="199" t="s">
        <v>162</v>
      </c>
      <c r="F58" s="208"/>
      <c r="G58" s="200">
        <f>G59</f>
        <v>0</v>
      </c>
      <c r="H58" s="200">
        <f t="shared" si="12"/>
        <v>19.59</v>
      </c>
      <c r="I58" s="200">
        <f t="shared" si="12"/>
        <v>19.948</v>
      </c>
    </row>
    <row r="59" spans="1:10" s="122" customFormat="1" ht="31.5" customHeight="1">
      <c r="A59" s="35">
        <v>51</v>
      </c>
      <c r="B59" s="128" t="s">
        <v>0</v>
      </c>
      <c r="C59" s="192">
        <v>807</v>
      </c>
      <c r="D59" s="199" t="s">
        <v>130</v>
      </c>
      <c r="E59" s="199" t="s">
        <v>171</v>
      </c>
      <c r="F59" s="208"/>
      <c r="G59" s="200">
        <f>G61</f>
        <v>0</v>
      </c>
      <c r="H59" s="200">
        <f>H61</f>
        <v>19.59</v>
      </c>
      <c r="I59" s="200">
        <f>I61</f>
        <v>19.948</v>
      </c>
    </row>
    <row r="60" spans="1:10" s="122" customFormat="1" ht="36" customHeight="1">
      <c r="A60" s="35">
        <v>52</v>
      </c>
      <c r="B60" s="129" t="s">
        <v>7</v>
      </c>
      <c r="C60" s="192">
        <v>807</v>
      </c>
      <c r="D60" s="199" t="s">
        <v>130</v>
      </c>
      <c r="E60" s="199" t="s">
        <v>172</v>
      </c>
      <c r="F60" s="208"/>
      <c r="G60" s="200">
        <f>G61</f>
        <v>0</v>
      </c>
      <c r="H60" s="200">
        <f>H61</f>
        <v>19.59</v>
      </c>
      <c r="I60" s="200">
        <f>I61</f>
        <v>19.948</v>
      </c>
    </row>
    <row r="61" spans="1:10" s="122" customFormat="1" ht="34.5" customHeight="1">
      <c r="A61" s="35">
        <v>53</v>
      </c>
      <c r="B61" s="100" t="s">
        <v>56</v>
      </c>
      <c r="C61" s="192">
        <v>807</v>
      </c>
      <c r="D61" s="199" t="s">
        <v>130</v>
      </c>
      <c r="E61" s="199" t="s">
        <v>172</v>
      </c>
      <c r="F61" s="209">
        <v>800</v>
      </c>
      <c r="G61" s="200">
        <f>G62</f>
        <v>0</v>
      </c>
      <c r="H61" s="200">
        <f t="shared" si="12"/>
        <v>19.59</v>
      </c>
      <c r="I61" s="200">
        <f t="shared" si="12"/>
        <v>19.948</v>
      </c>
    </row>
    <row r="62" spans="1:10" s="122" customFormat="1" ht="29.25" customHeight="1">
      <c r="A62" s="35">
        <v>54</v>
      </c>
      <c r="B62" s="128" t="s">
        <v>74</v>
      </c>
      <c r="C62" s="192">
        <v>807</v>
      </c>
      <c r="D62" s="199" t="s">
        <v>130</v>
      </c>
      <c r="E62" s="199" t="s">
        <v>172</v>
      </c>
      <c r="F62" s="208">
        <v>870</v>
      </c>
      <c r="G62" s="200">
        <v>0</v>
      </c>
      <c r="H62" s="200">
        <v>19.59</v>
      </c>
      <c r="I62" s="200">
        <v>19.948</v>
      </c>
    </row>
    <row r="63" spans="1:10" s="122" customFormat="1" ht="33" customHeight="1">
      <c r="A63" s="35">
        <v>55</v>
      </c>
      <c r="B63" s="130" t="s">
        <v>59</v>
      </c>
      <c r="C63" s="192">
        <v>807</v>
      </c>
      <c r="D63" s="206" t="s">
        <v>131</v>
      </c>
      <c r="E63" s="206"/>
      <c r="F63" s="206"/>
      <c r="G63" s="203">
        <f>G64+G68+G72</f>
        <v>124.49788000000001</v>
      </c>
      <c r="H63" s="203">
        <f t="shared" ref="H63:I63" si="13">H68+H72</f>
        <v>19.966439999999999</v>
      </c>
      <c r="I63" s="203">
        <f t="shared" si="13"/>
        <v>1.5</v>
      </c>
    </row>
    <row r="64" spans="1:10" s="122" customFormat="1" ht="37.5" customHeight="1">
      <c r="A64" s="35">
        <v>56</v>
      </c>
      <c r="B64" s="100" t="s">
        <v>190</v>
      </c>
      <c r="C64" s="192">
        <v>807</v>
      </c>
      <c r="D64" s="210" t="s">
        <v>131</v>
      </c>
      <c r="E64" s="199" t="s">
        <v>170</v>
      </c>
      <c r="F64" s="199"/>
      <c r="G64" s="200">
        <f>G65</f>
        <v>86.113</v>
      </c>
      <c r="H64" s="200">
        <f t="shared" ref="H64:I64" si="14">H65</f>
        <v>0</v>
      </c>
      <c r="I64" s="200">
        <f t="shared" si="14"/>
        <v>0</v>
      </c>
    </row>
    <row r="65" spans="1:9" s="122" customFormat="1" ht="54.75" customHeight="1">
      <c r="A65" s="35">
        <v>57</v>
      </c>
      <c r="B65" s="322" t="s">
        <v>492</v>
      </c>
      <c r="C65" s="192">
        <v>807</v>
      </c>
      <c r="D65" s="210" t="s">
        <v>131</v>
      </c>
      <c r="E65" s="199" t="s">
        <v>491</v>
      </c>
      <c r="F65" s="210"/>
      <c r="G65" s="200">
        <f>G66</f>
        <v>86.113</v>
      </c>
      <c r="H65" s="200">
        <f>H67</f>
        <v>0</v>
      </c>
      <c r="I65" s="200">
        <f>I67</f>
        <v>0</v>
      </c>
    </row>
    <row r="66" spans="1:9" s="122" customFormat="1" ht="63" customHeight="1">
      <c r="A66" s="35">
        <v>58</v>
      </c>
      <c r="B66" s="127" t="s">
        <v>212</v>
      </c>
      <c r="C66" s="192">
        <v>807</v>
      </c>
      <c r="D66" s="199" t="s">
        <v>131</v>
      </c>
      <c r="E66" s="199" t="s">
        <v>491</v>
      </c>
      <c r="F66" s="199" t="s">
        <v>50</v>
      </c>
      <c r="G66" s="200">
        <f>G67</f>
        <v>86.113</v>
      </c>
      <c r="H66" s="200">
        <f>H67</f>
        <v>0</v>
      </c>
      <c r="I66" s="200">
        <f>I67</f>
        <v>0</v>
      </c>
    </row>
    <row r="67" spans="1:9" s="122" customFormat="1" ht="50.25" customHeight="1">
      <c r="A67" s="35">
        <v>59</v>
      </c>
      <c r="B67" s="127" t="s">
        <v>141</v>
      </c>
      <c r="C67" s="192">
        <v>807</v>
      </c>
      <c r="D67" s="199" t="s">
        <v>131</v>
      </c>
      <c r="E67" s="199" t="s">
        <v>491</v>
      </c>
      <c r="F67" s="199" t="s">
        <v>43</v>
      </c>
      <c r="G67" s="200">
        <v>86.113</v>
      </c>
      <c r="H67" s="200">
        <v>0</v>
      </c>
      <c r="I67" s="200">
        <v>0</v>
      </c>
    </row>
    <row r="68" spans="1:9" s="122" customFormat="1" ht="58.5" customHeight="1">
      <c r="A68" s="35">
        <v>60</v>
      </c>
      <c r="B68" s="131" t="s">
        <v>194</v>
      </c>
      <c r="C68" s="192">
        <v>807</v>
      </c>
      <c r="D68" s="210" t="s">
        <v>131</v>
      </c>
      <c r="E68" s="210" t="s">
        <v>173</v>
      </c>
      <c r="F68" s="210"/>
      <c r="G68" s="200">
        <f>G69</f>
        <v>1.6619999999999999</v>
      </c>
      <c r="H68" s="200">
        <f t="shared" ref="H68:I70" si="15">H69</f>
        <v>1.5</v>
      </c>
      <c r="I68" s="200">
        <f t="shared" si="15"/>
        <v>1.5</v>
      </c>
    </row>
    <row r="69" spans="1:9" s="122" customFormat="1" ht="58.5" customHeight="1">
      <c r="A69" s="35">
        <v>61</v>
      </c>
      <c r="B69" s="131" t="s">
        <v>189</v>
      </c>
      <c r="C69" s="192">
        <v>807</v>
      </c>
      <c r="D69" s="210" t="s">
        <v>131</v>
      </c>
      <c r="E69" s="210" t="s">
        <v>174</v>
      </c>
      <c r="F69" s="210"/>
      <c r="G69" s="200">
        <f>G70</f>
        <v>1.6619999999999999</v>
      </c>
      <c r="H69" s="200">
        <f t="shared" si="15"/>
        <v>1.5</v>
      </c>
      <c r="I69" s="200">
        <f t="shared" si="15"/>
        <v>1.5</v>
      </c>
    </row>
    <row r="70" spans="1:9" s="122" customFormat="1" ht="40.5" customHeight="1">
      <c r="A70" s="35">
        <v>62</v>
      </c>
      <c r="B70" s="100" t="s">
        <v>142</v>
      </c>
      <c r="C70" s="192">
        <v>807</v>
      </c>
      <c r="D70" s="210" t="s">
        <v>131</v>
      </c>
      <c r="E70" s="210" t="s">
        <v>174</v>
      </c>
      <c r="F70" s="211" t="s">
        <v>50</v>
      </c>
      <c r="G70" s="200">
        <f>G71</f>
        <v>1.6619999999999999</v>
      </c>
      <c r="H70" s="200">
        <f t="shared" si="15"/>
        <v>1.5</v>
      </c>
      <c r="I70" s="200">
        <f t="shared" si="15"/>
        <v>1.5</v>
      </c>
    </row>
    <row r="71" spans="1:9" s="122" customFormat="1" ht="52.5" customHeight="1">
      <c r="A71" s="35">
        <v>63</v>
      </c>
      <c r="B71" s="100" t="s">
        <v>141</v>
      </c>
      <c r="C71" s="192">
        <v>807</v>
      </c>
      <c r="D71" s="210" t="s">
        <v>131</v>
      </c>
      <c r="E71" s="210" t="s">
        <v>174</v>
      </c>
      <c r="F71" s="212" t="s">
        <v>43</v>
      </c>
      <c r="G71" s="200">
        <v>1.6619999999999999</v>
      </c>
      <c r="H71" s="200">
        <v>1.5</v>
      </c>
      <c r="I71" s="200">
        <v>1.5</v>
      </c>
    </row>
    <row r="72" spans="1:9" s="122" customFormat="1" ht="30.75" customHeight="1">
      <c r="A72" s="35">
        <v>64</v>
      </c>
      <c r="B72" s="100" t="s">
        <v>190</v>
      </c>
      <c r="C72" s="192">
        <v>807</v>
      </c>
      <c r="D72" s="204" t="s">
        <v>131</v>
      </c>
      <c r="E72" s="199" t="s">
        <v>169</v>
      </c>
      <c r="F72" s="204"/>
      <c r="G72" s="200">
        <f t="shared" ref="G72:I74" si="16">G73</f>
        <v>36.722880000000004</v>
      </c>
      <c r="H72" s="200">
        <f t="shared" si="16"/>
        <v>18.466439999999999</v>
      </c>
      <c r="I72" s="200">
        <f t="shared" si="16"/>
        <v>0</v>
      </c>
    </row>
    <row r="73" spans="1:9" s="122" customFormat="1" ht="99.75" customHeight="1">
      <c r="A73" s="35">
        <v>65</v>
      </c>
      <c r="B73" s="99" t="s">
        <v>310</v>
      </c>
      <c r="C73" s="192">
        <v>807</v>
      </c>
      <c r="D73" s="204" t="s">
        <v>131</v>
      </c>
      <c r="E73" s="204" t="s">
        <v>364</v>
      </c>
      <c r="F73" s="204"/>
      <c r="G73" s="200">
        <f t="shared" si="16"/>
        <v>36.722880000000004</v>
      </c>
      <c r="H73" s="200">
        <f t="shared" si="16"/>
        <v>18.466439999999999</v>
      </c>
      <c r="I73" s="200">
        <f t="shared" si="16"/>
        <v>0</v>
      </c>
    </row>
    <row r="74" spans="1:9" s="122" customFormat="1" ht="38.25" customHeight="1">
      <c r="A74" s="35">
        <v>66</v>
      </c>
      <c r="B74" s="99" t="s">
        <v>37</v>
      </c>
      <c r="C74" s="192">
        <v>807</v>
      </c>
      <c r="D74" s="204" t="s">
        <v>131</v>
      </c>
      <c r="E74" s="204" t="s">
        <v>364</v>
      </c>
      <c r="F74" s="204" t="s">
        <v>60</v>
      </c>
      <c r="G74" s="200">
        <f t="shared" si="16"/>
        <v>36.722880000000004</v>
      </c>
      <c r="H74" s="200">
        <f t="shared" si="16"/>
        <v>18.466439999999999</v>
      </c>
      <c r="I74" s="200">
        <f t="shared" si="16"/>
        <v>0</v>
      </c>
    </row>
    <row r="75" spans="1:9" s="122" customFormat="1" ht="39" customHeight="1">
      <c r="A75" s="35">
        <v>67</v>
      </c>
      <c r="B75" s="99" t="s">
        <v>42</v>
      </c>
      <c r="C75" s="192">
        <v>807</v>
      </c>
      <c r="D75" s="204" t="s">
        <v>131</v>
      </c>
      <c r="E75" s="204" t="s">
        <v>364</v>
      </c>
      <c r="F75" s="204" t="s">
        <v>44</v>
      </c>
      <c r="G75" s="205">
        <v>36.722880000000004</v>
      </c>
      <c r="H75" s="205">
        <f>18.46644</f>
        <v>18.466439999999999</v>
      </c>
      <c r="I75" s="205">
        <v>0</v>
      </c>
    </row>
    <row r="76" spans="1:9" s="122" customFormat="1" ht="35.25" customHeight="1">
      <c r="A76" s="35">
        <v>68</v>
      </c>
      <c r="B76" s="132" t="s">
        <v>64</v>
      </c>
      <c r="C76" s="190">
        <v>807</v>
      </c>
      <c r="D76" s="206" t="s">
        <v>132</v>
      </c>
      <c r="E76" s="206"/>
      <c r="F76" s="206"/>
      <c r="G76" s="203">
        <f>G77</f>
        <v>139.1</v>
      </c>
      <c r="H76" s="203">
        <f t="shared" ref="H76:I76" si="17">H77</f>
        <v>133.1</v>
      </c>
      <c r="I76" s="203">
        <f t="shared" si="17"/>
        <v>136.19999999999999</v>
      </c>
    </row>
    <row r="77" spans="1:9" s="122" customFormat="1" ht="33" customHeight="1">
      <c r="A77" s="35">
        <v>69</v>
      </c>
      <c r="B77" s="100" t="s">
        <v>65</v>
      </c>
      <c r="C77" s="192">
        <v>807</v>
      </c>
      <c r="D77" s="199" t="s">
        <v>133</v>
      </c>
      <c r="E77" s="206"/>
      <c r="F77" s="206"/>
      <c r="G77" s="200">
        <f>G79</f>
        <v>139.1</v>
      </c>
      <c r="H77" s="200">
        <f t="shared" ref="H77:I77" si="18">H79</f>
        <v>133.1</v>
      </c>
      <c r="I77" s="200">
        <f t="shared" si="18"/>
        <v>136.19999999999999</v>
      </c>
    </row>
    <row r="78" spans="1:9" s="122" customFormat="1" ht="33" customHeight="1">
      <c r="A78" s="35">
        <v>70</v>
      </c>
      <c r="B78" s="100" t="s">
        <v>48</v>
      </c>
      <c r="C78" s="192">
        <v>807</v>
      </c>
      <c r="D78" s="199" t="s">
        <v>133</v>
      </c>
      <c r="E78" s="199" t="s">
        <v>165</v>
      </c>
      <c r="F78" s="206"/>
      <c r="G78" s="213">
        <f>G79</f>
        <v>139.1</v>
      </c>
      <c r="H78" s="213">
        <f t="shared" ref="H78:I79" si="19">H79</f>
        <v>133.1</v>
      </c>
      <c r="I78" s="213">
        <f t="shared" si="19"/>
        <v>136.19999999999999</v>
      </c>
    </row>
    <row r="79" spans="1:9" s="122" customFormat="1" ht="68.25" customHeight="1">
      <c r="A79" s="35">
        <v>71</v>
      </c>
      <c r="B79" s="131" t="s">
        <v>1</v>
      </c>
      <c r="C79" s="192">
        <v>807</v>
      </c>
      <c r="D79" s="199" t="s">
        <v>133</v>
      </c>
      <c r="E79" s="199" t="s">
        <v>173</v>
      </c>
      <c r="F79" s="206"/>
      <c r="G79" s="200">
        <f>G80</f>
        <v>139.1</v>
      </c>
      <c r="H79" s="200">
        <f t="shared" si="19"/>
        <v>133.1</v>
      </c>
      <c r="I79" s="200">
        <f t="shared" si="19"/>
        <v>136.19999999999999</v>
      </c>
    </row>
    <row r="80" spans="1:9" s="122" customFormat="1" ht="65.25" customHeight="1">
      <c r="A80" s="35">
        <v>72</v>
      </c>
      <c r="B80" s="100" t="s">
        <v>66</v>
      </c>
      <c r="C80" s="192">
        <v>807</v>
      </c>
      <c r="D80" s="199" t="s">
        <v>133</v>
      </c>
      <c r="E80" s="199" t="s">
        <v>175</v>
      </c>
      <c r="F80" s="206"/>
      <c r="G80" s="200">
        <f>G81+G83</f>
        <v>139.1</v>
      </c>
      <c r="H80" s="200">
        <f t="shared" ref="H80:I80" si="20">H81+H83</f>
        <v>133.1</v>
      </c>
      <c r="I80" s="200">
        <f t="shared" si="20"/>
        <v>136.19999999999999</v>
      </c>
    </row>
    <row r="81" spans="1:9" s="122" customFormat="1" ht="72.75" customHeight="1">
      <c r="A81" s="35">
        <v>73</v>
      </c>
      <c r="B81" s="100" t="s">
        <v>55</v>
      </c>
      <c r="C81" s="192">
        <v>807</v>
      </c>
      <c r="D81" s="199" t="s">
        <v>133</v>
      </c>
      <c r="E81" s="199" t="s">
        <v>175</v>
      </c>
      <c r="F81" s="199" t="s">
        <v>49</v>
      </c>
      <c r="G81" s="200">
        <f>G82</f>
        <v>12.013579999999999</v>
      </c>
      <c r="H81" s="200">
        <f t="shared" ref="H81:I81" si="21">H82</f>
        <v>85.677970000000002</v>
      </c>
      <c r="I81" s="200">
        <f t="shared" si="21"/>
        <v>85.677970000000002</v>
      </c>
    </row>
    <row r="82" spans="1:9" s="122" customFormat="1" ht="42" customHeight="1">
      <c r="A82" s="35">
        <v>74</v>
      </c>
      <c r="B82" s="100" t="s">
        <v>54</v>
      </c>
      <c r="C82" s="192">
        <v>807</v>
      </c>
      <c r="D82" s="199" t="s">
        <v>133</v>
      </c>
      <c r="E82" s="199" t="s">
        <v>175</v>
      </c>
      <c r="F82" s="199" t="s">
        <v>46</v>
      </c>
      <c r="G82" s="200">
        <v>12.013579999999999</v>
      </c>
      <c r="H82" s="200">
        <v>85.677970000000002</v>
      </c>
      <c r="I82" s="200">
        <v>85.677970000000002</v>
      </c>
    </row>
    <row r="83" spans="1:9" s="122" customFormat="1" ht="50.25" customHeight="1">
      <c r="A83" s="35">
        <v>75</v>
      </c>
      <c r="B83" s="127" t="s">
        <v>140</v>
      </c>
      <c r="C83" s="192">
        <v>807</v>
      </c>
      <c r="D83" s="199" t="s">
        <v>133</v>
      </c>
      <c r="E83" s="199" t="s">
        <v>175</v>
      </c>
      <c r="F83" s="199" t="s">
        <v>50</v>
      </c>
      <c r="G83" s="200">
        <f>G84</f>
        <v>127.08642</v>
      </c>
      <c r="H83" s="200">
        <f t="shared" ref="H83:I83" si="22">H84</f>
        <v>47.422029999999999</v>
      </c>
      <c r="I83" s="200">
        <f t="shared" si="22"/>
        <v>50.522030000000001</v>
      </c>
    </row>
    <row r="84" spans="1:9" s="122" customFormat="1" ht="48.75" customHeight="1">
      <c r="A84" s="35">
        <v>76</v>
      </c>
      <c r="B84" s="127" t="s">
        <v>141</v>
      </c>
      <c r="C84" s="192">
        <v>807</v>
      </c>
      <c r="D84" s="199" t="s">
        <v>133</v>
      </c>
      <c r="E84" s="199" t="s">
        <v>175</v>
      </c>
      <c r="F84" s="199" t="s">
        <v>43</v>
      </c>
      <c r="G84" s="200">
        <v>127.08642</v>
      </c>
      <c r="H84" s="200">
        <v>47.422029999999999</v>
      </c>
      <c r="I84" s="200">
        <v>50.522030000000001</v>
      </c>
    </row>
    <row r="85" spans="1:9" s="122" customFormat="1" ht="33" customHeight="1">
      <c r="A85" s="35">
        <v>77</v>
      </c>
      <c r="B85" s="132" t="s">
        <v>40</v>
      </c>
      <c r="C85" s="190">
        <v>807</v>
      </c>
      <c r="D85" s="206" t="s">
        <v>120</v>
      </c>
      <c r="E85" s="199"/>
      <c r="F85" s="199"/>
      <c r="G85" s="203">
        <f>G86</f>
        <v>58.044669999999996</v>
      </c>
      <c r="H85" s="203">
        <f t="shared" ref="H85:I85" si="23">H86</f>
        <v>47.069400000000002</v>
      </c>
      <c r="I85" s="203">
        <f t="shared" si="23"/>
        <v>47.069400000000002</v>
      </c>
    </row>
    <row r="86" spans="1:9" s="122" customFormat="1" ht="26.25" customHeight="1">
      <c r="A86" s="35">
        <v>78</v>
      </c>
      <c r="B86" s="100" t="s">
        <v>320</v>
      </c>
      <c r="C86" s="192">
        <v>807</v>
      </c>
      <c r="D86" s="199" t="s">
        <v>121</v>
      </c>
      <c r="E86" s="199"/>
      <c r="F86" s="199"/>
      <c r="G86" s="200">
        <f>G92+G87</f>
        <v>58.044669999999996</v>
      </c>
      <c r="H86" s="200">
        <f>H92</f>
        <v>47.069400000000002</v>
      </c>
      <c r="I86" s="200">
        <f>I92</f>
        <v>47.069400000000002</v>
      </c>
    </row>
    <row r="87" spans="1:9" s="122" customFormat="1" ht="49.5" customHeight="1">
      <c r="A87" s="35">
        <v>79</v>
      </c>
      <c r="B87" s="100" t="s">
        <v>146</v>
      </c>
      <c r="C87" s="192">
        <v>807</v>
      </c>
      <c r="D87" s="199" t="s">
        <v>121</v>
      </c>
      <c r="E87" s="199" t="s">
        <v>457</v>
      </c>
      <c r="F87" s="199"/>
      <c r="G87" s="200">
        <f t="shared" ref="G87:I88" si="24">G88</f>
        <v>22.924669999999999</v>
      </c>
      <c r="H87" s="200">
        <f t="shared" si="24"/>
        <v>0</v>
      </c>
      <c r="I87" s="200">
        <f t="shared" si="24"/>
        <v>0</v>
      </c>
    </row>
    <row r="88" spans="1:9" s="122" customFormat="1" ht="50.25" customHeight="1">
      <c r="A88" s="35">
        <v>80</v>
      </c>
      <c r="B88" s="100" t="s">
        <v>458</v>
      </c>
      <c r="C88" s="192">
        <v>807</v>
      </c>
      <c r="D88" s="199" t="s">
        <v>121</v>
      </c>
      <c r="E88" s="199" t="s">
        <v>459</v>
      </c>
      <c r="F88" s="199"/>
      <c r="G88" s="200">
        <f>G89</f>
        <v>22.924669999999999</v>
      </c>
      <c r="H88" s="200">
        <f t="shared" si="24"/>
        <v>0</v>
      </c>
      <c r="I88" s="200">
        <f t="shared" si="24"/>
        <v>0</v>
      </c>
    </row>
    <row r="89" spans="1:9" s="98" customFormat="1" ht="138.75" customHeight="1">
      <c r="A89" s="35">
        <v>81</v>
      </c>
      <c r="B89" s="102" t="s">
        <v>460</v>
      </c>
      <c r="C89" s="214">
        <v>807</v>
      </c>
      <c r="D89" s="199" t="s">
        <v>121</v>
      </c>
      <c r="E89" s="204" t="s">
        <v>461</v>
      </c>
      <c r="F89" s="204"/>
      <c r="G89" s="200">
        <f t="shared" ref="G89:I90" si="25">G90</f>
        <v>22.924669999999999</v>
      </c>
      <c r="H89" s="200">
        <f t="shared" si="25"/>
        <v>0</v>
      </c>
      <c r="I89" s="200">
        <f t="shared" si="25"/>
        <v>0</v>
      </c>
    </row>
    <row r="90" spans="1:9" s="98" customFormat="1" ht="33" customHeight="1">
      <c r="A90" s="35">
        <v>82</v>
      </c>
      <c r="B90" s="99" t="s">
        <v>142</v>
      </c>
      <c r="C90" s="214">
        <v>807</v>
      </c>
      <c r="D90" s="199" t="s">
        <v>121</v>
      </c>
      <c r="E90" s="204" t="s">
        <v>461</v>
      </c>
      <c r="F90" s="204" t="s">
        <v>50</v>
      </c>
      <c r="G90" s="200">
        <f t="shared" si="25"/>
        <v>22.924669999999999</v>
      </c>
      <c r="H90" s="200">
        <f t="shared" si="25"/>
        <v>0</v>
      </c>
      <c r="I90" s="200">
        <f t="shared" si="25"/>
        <v>0</v>
      </c>
    </row>
    <row r="91" spans="1:9" s="98" customFormat="1" ht="33" customHeight="1">
      <c r="A91" s="35">
        <v>83</v>
      </c>
      <c r="B91" s="99" t="s">
        <v>2</v>
      </c>
      <c r="C91" s="214">
        <v>807</v>
      </c>
      <c r="D91" s="199" t="s">
        <v>121</v>
      </c>
      <c r="E91" s="204" t="s">
        <v>461</v>
      </c>
      <c r="F91" s="204" t="s">
        <v>43</v>
      </c>
      <c r="G91" s="200">
        <v>22.924669999999999</v>
      </c>
      <c r="H91" s="200">
        <v>0</v>
      </c>
      <c r="I91" s="200">
        <v>0</v>
      </c>
    </row>
    <row r="92" spans="1:9" s="122" customFormat="1" ht="37.5" customHeight="1">
      <c r="A92" s="35">
        <v>84</v>
      </c>
      <c r="B92" s="100" t="s">
        <v>190</v>
      </c>
      <c r="C92" s="125">
        <v>807</v>
      </c>
      <c r="D92" s="199" t="s">
        <v>121</v>
      </c>
      <c r="E92" s="199" t="s">
        <v>170</v>
      </c>
      <c r="F92" s="199"/>
      <c r="G92" s="200">
        <f>G93</f>
        <v>35.119999999999997</v>
      </c>
      <c r="H92" s="200">
        <f t="shared" ref="H92:I92" si="26">H93</f>
        <v>47.069400000000002</v>
      </c>
      <c r="I92" s="200">
        <f t="shared" si="26"/>
        <v>47.069400000000002</v>
      </c>
    </row>
    <row r="93" spans="1:9" s="98" customFormat="1" ht="38.25" customHeight="1">
      <c r="A93" s="35">
        <v>85</v>
      </c>
      <c r="B93" s="102" t="s">
        <v>365</v>
      </c>
      <c r="C93" s="101">
        <v>807</v>
      </c>
      <c r="D93" s="199" t="s">
        <v>121</v>
      </c>
      <c r="E93" s="204" t="s">
        <v>366</v>
      </c>
      <c r="F93" s="204"/>
      <c r="G93" s="200">
        <f t="shared" ref="G93:I94" si="27">G94</f>
        <v>35.119999999999997</v>
      </c>
      <c r="H93" s="200">
        <f t="shared" si="27"/>
        <v>47.069400000000002</v>
      </c>
      <c r="I93" s="200">
        <f t="shared" si="27"/>
        <v>47.069400000000002</v>
      </c>
    </row>
    <row r="94" spans="1:9" s="98" customFormat="1" ht="33" customHeight="1">
      <c r="A94" s="35">
        <v>86</v>
      </c>
      <c r="B94" s="99" t="s">
        <v>142</v>
      </c>
      <c r="C94" s="101">
        <v>807</v>
      </c>
      <c r="D94" s="199" t="s">
        <v>121</v>
      </c>
      <c r="E94" s="204" t="s">
        <v>366</v>
      </c>
      <c r="F94" s="204" t="s">
        <v>50</v>
      </c>
      <c r="G94" s="200">
        <f t="shared" si="27"/>
        <v>35.119999999999997</v>
      </c>
      <c r="H94" s="200">
        <f t="shared" si="27"/>
        <v>47.069400000000002</v>
      </c>
      <c r="I94" s="200">
        <f t="shared" si="27"/>
        <v>47.069400000000002</v>
      </c>
    </row>
    <row r="95" spans="1:9" s="98" customFormat="1" ht="33" customHeight="1">
      <c r="A95" s="35">
        <v>87</v>
      </c>
      <c r="B95" s="99" t="s">
        <v>2</v>
      </c>
      <c r="C95" s="101">
        <v>807</v>
      </c>
      <c r="D95" s="199" t="s">
        <v>121</v>
      </c>
      <c r="E95" s="204" t="s">
        <v>366</v>
      </c>
      <c r="F95" s="204" t="s">
        <v>43</v>
      </c>
      <c r="G95" s="200">
        <v>35.119999999999997</v>
      </c>
      <c r="H95" s="200">
        <v>47.069400000000002</v>
      </c>
      <c r="I95" s="200">
        <v>47.069400000000002</v>
      </c>
    </row>
    <row r="96" spans="1:9" s="122" customFormat="1" ht="26.25" customHeight="1">
      <c r="A96" s="35">
        <v>88</v>
      </c>
      <c r="B96" s="132" t="s">
        <v>3</v>
      </c>
      <c r="C96" s="190">
        <v>807</v>
      </c>
      <c r="D96" s="206" t="s">
        <v>122</v>
      </c>
      <c r="E96" s="199"/>
      <c r="F96" s="199"/>
      <c r="G96" s="203">
        <f t="shared" ref="G96:I98" si="28">G97</f>
        <v>468.26934</v>
      </c>
      <c r="H96" s="203">
        <f t="shared" si="28"/>
        <v>488.48733999999996</v>
      </c>
      <c r="I96" s="203">
        <f t="shared" si="28"/>
        <v>508.19817</v>
      </c>
    </row>
    <row r="97" spans="1:9" s="122" customFormat="1" ht="26.25" customHeight="1">
      <c r="A97" s="35">
        <v>89</v>
      </c>
      <c r="B97" s="133" t="s">
        <v>63</v>
      </c>
      <c r="C97" s="192">
        <v>807</v>
      </c>
      <c r="D97" s="199" t="s">
        <v>123</v>
      </c>
      <c r="E97" s="206"/>
      <c r="F97" s="206"/>
      <c r="G97" s="203">
        <f>G98</f>
        <v>468.26934</v>
      </c>
      <c r="H97" s="203">
        <f t="shared" si="28"/>
        <v>488.48733999999996</v>
      </c>
      <c r="I97" s="203">
        <f t="shared" si="28"/>
        <v>508.19817</v>
      </c>
    </row>
    <row r="98" spans="1:9" s="122" customFormat="1" ht="52.5" customHeight="1">
      <c r="A98" s="35">
        <v>90</v>
      </c>
      <c r="B98" s="100" t="s">
        <v>146</v>
      </c>
      <c r="C98" s="192">
        <v>807</v>
      </c>
      <c r="D98" s="199" t="s">
        <v>123</v>
      </c>
      <c r="E98" s="199" t="s">
        <v>177</v>
      </c>
      <c r="F98" s="199"/>
      <c r="G98" s="200">
        <f>G99</f>
        <v>468.26934</v>
      </c>
      <c r="H98" s="200">
        <f t="shared" si="28"/>
        <v>488.48733999999996</v>
      </c>
      <c r="I98" s="200">
        <f t="shared" si="28"/>
        <v>508.19817</v>
      </c>
    </row>
    <row r="99" spans="1:9" s="122" customFormat="1" ht="48" customHeight="1">
      <c r="A99" s="35">
        <v>91</v>
      </c>
      <c r="B99" s="127" t="s">
        <v>367</v>
      </c>
      <c r="C99" s="192">
        <v>807</v>
      </c>
      <c r="D99" s="199" t="s">
        <v>123</v>
      </c>
      <c r="E99" s="199" t="s">
        <v>176</v>
      </c>
      <c r="F99" s="199"/>
      <c r="G99" s="200">
        <f>G100+G103</f>
        <v>468.26934</v>
      </c>
      <c r="H99" s="200">
        <f t="shared" ref="H99:I99" si="29">H100+H103</f>
        <v>488.48733999999996</v>
      </c>
      <c r="I99" s="200">
        <f t="shared" si="29"/>
        <v>508.19817</v>
      </c>
    </row>
    <row r="100" spans="1:9" s="122" customFormat="1" ht="148.5" customHeight="1">
      <c r="A100" s="35">
        <v>92</v>
      </c>
      <c r="B100" s="127" t="s">
        <v>368</v>
      </c>
      <c r="C100" s="192">
        <v>807</v>
      </c>
      <c r="D100" s="199" t="s">
        <v>123</v>
      </c>
      <c r="E100" s="199" t="s">
        <v>178</v>
      </c>
      <c r="F100" s="199"/>
      <c r="G100" s="200">
        <f t="shared" ref="G100:I101" si="30">G101</f>
        <v>247.68280999999999</v>
      </c>
      <c r="H100" s="200">
        <f t="shared" si="30"/>
        <v>105.7</v>
      </c>
      <c r="I100" s="200">
        <f t="shared" si="30"/>
        <v>110.1</v>
      </c>
    </row>
    <row r="101" spans="1:9" s="122" customFormat="1" ht="38.25" customHeight="1">
      <c r="A101" s="35">
        <v>93</v>
      </c>
      <c r="B101" s="99" t="s">
        <v>142</v>
      </c>
      <c r="C101" s="214">
        <v>807</v>
      </c>
      <c r="D101" s="199" t="s">
        <v>123</v>
      </c>
      <c r="E101" s="199" t="s">
        <v>178</v>
      </c>
      <c r="F101" s="204" t="s">
        <v>50</v>
      </c>
      <c r="G101" s="200">
        <f t="shared" si="30"/>
        <v>247.68280999999999</v>
      </c>
      <c r="H101" s="200">
        <f t="shared" si="30"/>
        <v>105.7</v>
      </c>
      <c r="I101" s="200">
        <f t="shared" si="30"/>
        <v>110.1</v>
      </c>
    </row>
    <row r="102" spans="1:9" s="122" customFormat="1" ht="48.75" customHeight="1">
      <c r="A102" s="35">
        <v>94</v>
      </c>
      <c r="B102" s="100" t="s">
        <v>141</v>
      </c>
      <c r="C102" s="192">
        <v>807</v>
      </c>
      <c r="D102" s="199" t="s">
        <v>123</v>
      </c>
      <c r="E102" s="199" t="s">
        <v>178</v>
      </c>
      <c r="F102" s="199" t="s">
        <v>43</v>
      </c>
      <c r="G102" s="200">
        <v>247.68280999999999</v>
      </c>
      <c r="H102" s="200">
        <v>105.7</v>
      </c>
      <c r="I102" s="200">
        <v>110.1</v>
      </c>
    </row>
    <row r="103" spans="1:9" s="122" customFormat="1" ht="152.25" customHeight="1">
      <c r="A103" s="35">
        <v>95</v>
      </c>
      <c r="B103" s="127" t="s">
        <v>449</v>
      </c>
      <c r="C103" s="125">
        <v>807</v>
      </c>
      <c r="D103" s="199" t="s">
        <v>123</v>
      </c>
      <c r="E103" s="199" t="s">
        <v>448</v>
      </c>
      <c r="F103" s="199"/>
      <c r="G103" s="200">
        <f t="shared" ref="G103:I104" si="31">G104</f>
        <v>220.58653000000001</v>
      </c>
      <c r="H103" s="200">
        <f t="shared" si="31"/>
        <v>382.78733999999997</v>
      </c>
      <c r="I103" s="200">
        <f t="shared" si="31"/>
        <v>398.09816999999998</v>
      </c>
    </row>
    <row r="104" spans="1:9" s="122" customFormat="1" ht="38.25" customHeight="1">
      <c r="A104" s="35">
        <v>96</v>
      </c>
      <c r="B104" s="99" t="s">
        <v>142</v>
      </c>
      <c r="C104" s="101">
        <v>807</v>
      </c>
      <c r="D104" s="199" t="s">
        <v>123</v>
      </c>
      <c r="E104" s="199" t="s">
        <v>448</v>
      </c>
      <c r="F104" s="204" t="s">
        <v>50</v>
      </c>
      <c r="G104" s="200">
        <f t="shared" si="31"/>
        <v>220.58653000000001</v>
      </c>
      <c r="H104" s="200">
        <f t="shared" si="31"/>
        <v>382.78733999999997</v>
      </c>
      <c r="I104" s="200">
        <f t="shared" si="31"/>
        <v>398.09816999999998</v>
      </c>
    </row>
    <row r="105" spans="1:9" s="122" customFormat="1" ht="48.75" customHeight="1">
      <c r="A105" s="35">
        <v>97</v>
      </c>
      <c r="B105" s="100" t="s">
        <v>141</v>
      </c>
      <c r="C105" s="125">
        <v>807</v>
      </c>
      <c r="D105" s="199" t="s">
        <v>123</v>
      </c>
      <c r="E105" s="199" t="s">
        <v>448</v>
      </c>
      <c r="F105" s="199" t="s">
        <v>43</v>
      </c>
      <c r="G105" s="200">
        <v>220.58653000000001</v>
      </c>
      <c r="H105" s="200">
        <v>382.78733999999997</v>
      </c>
      <c r="I105" s="200">
        <v>398.09816999999998</v>
      </c>
    </row>
    <row r="106" spans="1:9" s="122" customFormat="1" ht="18.75" customHeight="1">
      <c r="A106" s="35">
        <v>98</v>
      </c>
      <c r="B106" s="132" t="s">
        <v>39</v>
      </c>
      <c r="C106" s="192">
        <v>807</v>
      </c>
      <c r="D106" s="206" t="s">
        <v>124</v>
      </c>
      <c r="E106" s="206"/>
      <c r="F106" s="206"/>
      <c r="G106" s="203">
        <f>G107+G129+G156</f>
        <v>2950.6293900000005</v>
      </c>
      <c r="H106" s="203">
        <f t="shared" ref="H106:I106" si="32">H129+H156</f>
        <v>588.05600000000004</v>
      </c>
      <c r="I106" s="203">
        <f t="shared" si="32"/>
        <v>588.05600000000004</v>
      </c>
    </row>
    <row r="107" spans="1:9" s="122" customFormat="1" ht="18.75" customHeight="1">
      <c r="A107" s="35">
        <v>99</v>
      </c>
      <c r="B107" s="239" t="s">
        <v>399</v>
      </c>
      <c r="C107" s="192"/>
      <c r="D107" s="206" t="s">
        <v>400</v>
      </c>
      <c r="E107" s="206"/>
      <c r="F107" s="206"/>
      <c r="G107" s="203">
        <f>G108+G115+G120+G125</f>
        <v>1627.2658900000001</v>
      </c>
      <c r="H107" s="203">
        <f t="shared" ref="H107:I107" si="33">H115+H120</f>
        <v>0</v>
      </c>
      <c r="I107" s="203">
        <f t="shared" si="33"/>
        <v>0</v>
      </c>
    </row>
    <row r="108" spans="1:9" s="122" customFormat="1" ht="31.5" customHeight="1">
      <c r="A108" s="35">
        <v>100</v>
      </c>
      <c r="B108" s="100" t="s">
        <v>48</v>
      </c>
      <c r="C108" s="192"/>
      <c r="D108" s="199" t="s">
        <v>400</v>
      </c>
      <c r="E108" s="199" t="s">
        <v>162</v>
      </c>
      <c r="F108" s="240"/>
      <c r="G108" s="200">
        <f>G110</f>
        <v>268.86040000000003</v>
      </c>
      <c r="H108" s="200">
        <f t="shared" ref="H108:I108" si="34">H110</f>
        <v>0</v>
      </c>
      <c r="I108" s="200">
        <f t="shared" si="34"/>
        <v>0</v>
      </c>
    </row>
    <row r="109" spans="1:9" s="122" customFormat="1" ht="18.75" customHeight="1">
      <c r="A109" s="35">
        <v>101</v>
      </c>
      <c r="B109" s="100" t="s">
        <v>195</v>
      </c>
      <c r="C109" s="192"/>
      <c r="D109" s="199" t="s">
        <v>400</v>
      </c>
      <c r="E109" s="199" t="s">
        <v>170</v>
      </c>
      <c r="F109" s="240"/>
      <c r="G109" s="200">
        <f>G110</f>
        <v>268.86040000000003</v>
      </c>
      <c r="H109" s="200">
        <f t="shared" ref="H109:I109" si="35">H111</f>
        <v>0</v>
      </c>
      <c r="I109" s="200">
        <f t="shared" si="35"/>
        <v>0</v>
      </c>
    </row>
    <row r="110" spans="1:9" s="122" customFormat="1" ht="294.75" customHeight="1">
      <c r="A110" s="35">
        <v>102</v>
      </c>
      <c r="B110" s="323" t="s">
        <v>500</v>
      </c>
      <c r="C110" s="192"/>
      <c r="D110" s="199" t="s">
        <v>400</v>
      </c>
      <c r="E110" s="199" t="s">
        <v>499</v>
      </c>
      <c r="F110" s="240"/>
      <c r="G110" s="200">
        <f>G111+G113</f>
        <v>268.86040000000003</v>
      </c>
      <c r="H110" s="200">
        <f t="shared" ref="H110:I113" si="36">H111</f>
        <v>0</v>
      </c>
      <c r="I110" s="200">
        <f t="shared" si="36"/>
        <v>0</v>
      </c>
    </row>
    <row r="111" spans="1:9" s="122" customFormat="1" ht="51.75" customHeight="1">
      <c r="A111" s="35">
        <v>103</v>
      </c>
      <c r="B111" s="241" t="s">
        <v>403</v>
      </c>
      <c r="C111" s="192"/>
      <c r="D111" s="199" t="s">
        <v>400</v>
      </c>
      <c r="E111" s="199" t="s">
        <v>499</v>
      </c>
      <c r="F111" s="240" t="s">
        <v>50</v>
      </c>
      <c r="G111" s="200">
        <f>G112</f>
        <v>260.6474</v>
      </c>
      <c r="H111" s="200">
        <f t="shared" si="36"/>
        <v>0</v>
      </c>
      <c r="I111" s="200">
        <f t="shared" si="36"/>
        <v>0</v>
      </c>
    </row>
    <row r="112" spans="1:9" s="122" customFormat="1" ht="53.25" customHeight="1">
      <c r="A112" s="35">
        <v>104</v>
      </c>
      <c r="B112" s="239" t="s">
        <v>141</v>
      </c>
      <c r="C112" s="192"/>
      <c r="D112" s="199" t="s">
        <v>400</v>
      </c>
      <c r="E112" s="199" t="s">
        <v>499</v>
      </c>
      <c r="F112" s="240" t="s">
        <v>43</v>
      </c>
      <c r="G112" s="200">
        <v>260.6474</v>
      </c>
      <c r="H112" s="200">
        <v>0</v>
      </c>
      <c r="I112" s="200">
        <v>0</v>
      </c>
    </row>
    <row r="113" spans="1:9" s="122" customFormat="1" ht="51.75" customHeight="1">
      <c r="A113" s="35">
        <v>105</v>
      </c>
      <c r="B113" s="241" t="s">
        <v>56</v>
      </c>
      <c r="C113" s="192"/>
      <c r="D113" s="199" t="s">
        <v>400</v>
      </c>
      <c r="E113" s="199" t="s">
        <v>499</v>
      </c>
      <c r="F113" s="240" t="s">
        <v>57</v>
      </c>
      <c r="G113" s="200">
        <f>G114</f>
        <v>8.2129999999999992</v>
      </c>
      <c r="H113" s="200">
        <f t="shared" si="36"/>
        <v>0</v>
      </c>
      <c r="I113" s="200">
        <f t="shared" si="36"/>
        <v>0</v>
      </c>
    </row>
    <row r="114" spans="1:9" s="122" customFormat="1" ht="53.25" customHeight="1">
      <c r="A114" s="35">
        <v>106</v>
      </c>
      <c r="B114" s="239" t="s">
        <v>58</v>
      </c>
      <c r="C114" s="192"/>
      <c r="D114" s="199" t="s">
        <v>400</v>
      </c>
      <c r="E114" s="199" t="s">
        <v>499</v>
      </c>
      <c r="F114" s="240" t="s">
        <v>47</v>
      </c>
      <c r="G114" s="200">
        <v>8.2129999999999992</v>
      </c>
      <c r="H114" s="200">
        <v>0</v>
      </c>
      <c r="I114" s="200">
        <v>0</v>
      </c>
    </row>
    <row r="115" spans="1:9" s="122" customFormat="1" ht="31.5" customHeight="1">
      <c r="A115" s="35">
        <v>107</v>
      </c>
      <c r="B115" s="100" t="s">
        <v>48</v>
      </c>
      <c r="C115" s="192"/>
      <c r="D115" s="199" t="s">
        <v>400</v>
      </c>
      <c r="E115" s="199" t="s">
        <v>162</v>
      </c>
      <c r="F115" s="240"/>
      <c r="G115" s="200">
        <f t="shared" ref="G115:I116" si="37">G117</f>
        <v>20.63184</v>
      </c>
      <c r="H115" s="200">
        <f t="shared" si="37"/>
        <v>0</v>
      </c>
      <c r="I115" s="200">
        <f t="shared" si="37"/>
        <v>0</v>
      </c>
    </row>
    <row r="116" spans="1:9" s="122" customFormat="1" ht="18.75" customHeight="1">
      <c r="A116" s="35">
        <v>108</v>
      </c>
      <c r="B116" s="100" t="s">
        <v>195</v>
      </c>
      <c r="C116" s="192"/>
      <c r="D116" s="199" t="s">
        <v>400</v>
      </c>
      <c r="E116" s="199" t="s">
        <v>170</v>
      </c>
      <c r="F116" s="240"/>
      <c r="G116" s="200">
        <f t="shared" si="37"/>
        <v>20.63184</v>
      </c>
      <c r="H116" s="200">
        <f t="shared" si="37"/>
        <v>0</v>
      </c>
      <c r="I116" s="200">
        <f t="shared" si="37"/>
        <v>0</v>
      </c>
    </row>
    <row r="117" spans="1:9" s="122" customFormat="1" ht="48.75" customHeight="1">
      <c r="A117" s="35">
        <v>109</v>
      </c>
      <c r="B117" s="239" t="s">
        <v>401</v>
      </c>
      <c r="C117" s="192"/>
      <c r="D117" s="199" t="s">
        <v>400</v>
      </c>
      <c r="E117" s="199" t="s">
        <v>402</v>
      </c>
      <c r="F117" s="240"/>
      <c r="G117" s="200">
        <f>G118</f>
        <v>20.63184</v>
      </c>
      <c r="H117" s="200">
        <f t="shared" ref="H117:I118" si="38">H118</f>
        <v>0</v>
      </c>
      <c r="I117" s="200">
        <f t="shared" si="38"/>
        <v>0</v>
      </c>
    </row>
    <row r="118" spans="1:9" s="122" customFormat="1" ht="51.75" customHeight="1">
      <c r="A118" s="35">
        <v>110</v>
      </c>
      <c r="B118" s="241" t="s">
        <v>403</v>
      </c>
      <c r="C118" s="192"/>
      <c r="D118" s="199" t="s">
        <v>400</v>
      </c>
      <c r="E118" s="199" t="s">
        <v>402</v>
      </c>
      <c r="F118" s="240" t="s">
        <v>50</v>
      </c>
      <c r="G118" s="200">
        <f>G119</f>
        <v>20.63184</v>
      </c>
      <c r="H118" s="200">
        <f t="shared" si="38"/>
        <v>0</v>
      </c>
      <c r="I118" s="200">
        <f t="shared" si="38"/>
        <v>0</v>
      </c>
    </row>
    <row r="119" spans="1:9" s="122" customFormat="1" ht="53.25" customHeight="1">
      <c r="A119" s="35">
        <v>111</v>
      </c>
      <c r="B119" s="239" t="s">
        <v>141</v>
      </c>
      <c r="C119" s="192"/>
      <c r="D119" s="199" t="s">
        <v>400</v>
      </c>
      <c r="E119" s="199" t="s">
        <v>402</v>
      </c>
      <c r="F119" s="240" t="s">
        <v>43</v>
      </c>
      <c r="G119" s="200">
        <v>20.63184</v>
      </c>
      <c r="H119" s="200">
        <v>0</v>
      </c>
      <c r="I119" s="200">
        <v>0</v>
      </c>
    </row>
    <row r="120" spans="1:9" s="122" customFormat="1" ht="31.5" customHeight="1">
      <c r="A120" s="35">
        <v>112</v>
      </c>
      <c r="B120" s="100" t="s">
        <v>48</v>
      </c>
      <c r="C120" s="192"/>
      <c r="D120" s="199" t="s">
        <v>400</v>
      </c>
      <c r="E120" s="199" t="s">
        <v>162</v>
      </c>
      <c r="F120" s="240"/>
      <c r="G120" s="200">
        <f>G121</f>
        <v>30</v>
      </c>
      <c r="H120" s="200">
        <f t="shared" ref="H120:I120" si="39">H121</f>
        <v>0</v>
      </c>
      <c r="I120" s="200">
        <f t="shared" si="39"/>
        <v>0</v>
      </c>
    </row>
    <row r="121" spans="1:9" s="122" customFormat="1" ht="22.5" customHeight="1">
      <c r="A121" s="35">
        <v>113</v>
      </c>
      <c r="B121" s="100" t="s">
        <v>195</v>
      </c>
      <c r="C121" s="192"/>
      <c r="D121" s="199" t="s">
        <v>400</v>
      </c>
      <c r="E121" s="199" t="s">
        <v>170</v>
      </c>
      <c r="F121" s="240"/>
      <c r="G121" s="200">
        <f t="shared" ref="G121:I121" si="40">G123</f>
        <v>30</v>
      </c>
      <c r="H121" s="200">
        <f t="shared" si="40"/>
        <v>0</v>
      </c>
      <c r="I121" s="200">
        <f t="shared" si="40"/>
        <v>0</v>
      </c>
    </row>
    <row r="122" spans="1:9" s="122" customFormat="1" ht="48.75" customHeight="1">
      <c r="A122" s="35">
        <v>114</v>
      </c>
      <c r="B122" s="239" t="s">
        <v>451</v>
      </c>
      <c r="C122" s="192"/>
      <c r="D122" s="199" t="s">
        <v>400</v>
      </c>
      <c r="E122" s="199" t="s">
        <v>450</v>
      </c>
      <c r="F122" s="240"/>
      <c r="G122" s="200">
        <f>G123</f>
        <v>30</v>
      </c>
      <c r="H122" s="200">
        <f t="shared" ref="H122:I123" si="41">H123</f>
        <v>0</v>
      </c>
      <c r="I122" s="200">
        <f t="shared" si="41"/>
        <v>0</v>
      </c>
    </row>
    <row r="123" spans="1:9" s="122" customFormat="1" ht="51.75" customHeight="1">
      <c r="A123" s="35">
        <v>115</v>
      </c>
      <c r="B123" s="241" t="s">
        <v>403</v>
      </c>
      <c r="C123" s="192"/>
      <c r="D123" s="199" t="s">
        <v>400</v>
      </c>
      <c r="E123" s="199" t="s">
        <v>450</v>
      </c>
      <c r="F123" s="240" t="s">
        <v>50</v>
      </c>
      <c r="G123" s="200">
        <f>G124</f>
        <v>30</v>
      </c>
      <c r="H123" s="200">
        <f t="shared" si="41"/>
        <v>0</v>
      </c>
      <c r="I123" s="200">
        <f t="shared" si="41"/>
        <v>0</v>
      </c>
    </row>
    <row r="124" spans="1:9" s="122" customFormat="1" ht="49.5" customHeight="1">
      <c r="A124" s="35">
        <v>116</v>
      </c>
      <c r="B124" s="239" t="s">
        <v>141</v>
      </c>
      <c r="C124" s="192"/>
      <c r="D124" s="199" t="s">
        <v>400</v>
      </c>
      <c r="E124" s="199" t="s">
        <v>450</v>
      </c>
      <c r="F124" s="240" t="s">
        <v>43</v>
      </c>
      <c r="G124" s="200">
        <v>30</v>
      </c>
      <c r="H124" s="200">
        <v>0</v>
      </c>
      <c r="I124" s="200">
        <v>0</v>
      </c>
    </row>
    <row r="125" spans="1:9" s="122" customFormat="1" ht="22.5" customHeight="1">
      <c r="A125" s="35">
        <v>117</v>
      </c>
      <c r="B125" s="100" t="s">
        <v>195</v>
      </c>
      <c r="C125" s="192"/>
      <c r="D125" s="199" t="s">
        <v>400</v>
      </c>
      <c r="E125" s="199" t="s">
        <v>170</v>
      </c>
      <c r="F125" s="240"/>
      <c r="G125" s="200">
        <f t="shared" ref="G125:I125" si="42">G127</f>
        <v>1307.7736500000001</v>
      </c>
      <c r="H125" s="200">
        <f t="shared" si="42"/>
        <v>0</v>
      </c>
      <c r="I125" s="200">
        <f t="shared" si="42"/>
        <v>0</v>
      </c>
    </row>
    <row r="126" spans="1:9" s="122" customFormat="1" ht="48.75" customHeight="1">
      <c r="A126" s="35">
        <v>118</v>
      </c>
      <c r="B126" s="239" t="s">
        <v>404</v>
      </c>
      <c r="C126" s="192"/>
      <c r="D126" s="199" t="s">
        <v>400</v>
      </c>
      <c r="E126" s="199" t="s">
        <v>405</v>
      </c>
      <c r="F126" s="240"/>
      <c r="G126" s="200">
        <f>G127</f>
        <v>1307.7736500000001</v>
      </c>
      <c r="H126" s="200">
        <f t="shared" ref="H126:I127" si="43">H127</f>
        <v>0</v>
      </c>
      <c r="I126" s="200">
        <f t="shared" si="43"/>
        <v>0</v>
      </c>
    </row>
    <row r="127" spans="1:9" s="122" customFormat="1" ht="51.75" customHeight="1">
      <c r="A127" s="35">
        <v>119</v>
      </c>
      <c r="B127" s="241" t="s">
        <v>403</v>
      </c>
      <c r="C127" s="192"/>
      <c r="D127" s="199" t="s">
        <v>400</v>
      </c>
      <c r="E127" s="199" t="s">
        <v>405</v>
      </c>
      <c r="F127" s="240" t="s">
        <v>50</v>
      </c>
      <c r="G127" s="200">
        <f>G128</f>
        <v>1307.7736500000001</v>
      </c>
      <c r="H127" s="200">
        <f t="shared" si="43"/>
        <v>0</v>
      </c>
      <c r="I127" s="200">
        <f t="shared" si="43"/>
        <v>0</v>
      </c>
    </row>
    <row r="128" spans="1:9" s="122" customFormat="1" ht="49.5" customHeight="1">
      <c r="A128" s="35">
        <v>120</v>
      </c>
      <c r="B128" s="239" t="s">
        <v>141</v>
      </c>
      <c r="C128" s="192"/>
      <c r="D128" s="199" t="s">
        <v>400</v>
      </c>
      <c r="E128" s="199" t="s">
        <v>405</v>
      </c>
      <c r="F128" s="240" t="s">
        <v>43</v>
      </c>
      <c r="G128" s="200">
        <v>1307.7736500000001</v>
      </c>
      <c r="H128" s="200">
        <v>0</v>
      </c>
      <c r="I128" s="200">
        <v>0</v>
      </c>
    </row>
    <row r="129" spans="1:9" s="124" customFormat="1" ht="32.25" customHeight="1">
      <c r="A129" s="35">
        <v>121</v>
      </c>
      <c r="B129" s="235" t="s">
        <v>41</v>
      </c>
      <c r="C129" s="190">
        <v>807</v>
      </c>
      <c r="D129" s="206" t="s">
        <v>125</v>
      </c>
      <c r="E129" s="206"/>
      <c r="F129" s="206"/>
      <c r="G129" s="203">
        <f>G130+G146</f>
        <v>1285.7511800000002</v>
      </c>
      <c r="H129" s="203">
        <f t="shared" ref="H129:I130" si="44">H130</f>
        <v>588.05600000000004</v>
      </c>
      <c r="I129" s="203">
        <f t="shared" si="44"/>
        <v>588.05600000000004</v>
      </c>
    </row>
    <row r="130" spans="1:9" s="122" customFormat="1" ht="47.25" customHeight="1">
      <c r="A130" s="35">
        <v>122</v>
      </c>
      <c r="B130" s="100" t="s">
        <v>146</v>
      </c>
      <c r="C130" s="192">
        <v>807</v>
      </c>
      <c r="D130" s="199" t="s">
        <v>125</v>
      </c>
      <c r="E130" s="199" t="s">
        <v>177</v>
      </c>
      <c r="F130" s="199"/>
      <c r="G130" s="200">
        <f>G131+G141</f>
        <v>1226.8318100000001</v>
      </c>
      <c r="H130" s="200">
        <f t="shared" si="44"/>
        <v>588.05600000000004</v>
      </c>
      <c r="I130" s="200">
        <f t="shared" si="44"/>
        <v>588.05600000000004</v>
      </c>
    </row>
    <row r="131" spans="1:9" s="122" customFormat="1" ht="45">
      <c r="A131" s="35">
        <v>123</v>
      </c>
      <c r="B131" s="127" t="s">
        <v>369</v>
      </c>
      <c r="C131" s="192">
        <v>807</v>
      </c>
      <c r="D131" s="199" t="s">
        <v>125</v>
      </c>
      <c r="E131" s="199" t="s">
        <v>179</v>
      </c>
      <c r="F131" s="199"/>
      <c r="G131" s="200">
        <f>G132+G135+G138</f>
        <v>521.75089000000003</v>
      </c>
      <c r="H131" s="200">
        <f t="shared" ref="H131:I131" si="45">H132+H135+H138</f>
        <v>588.05600000000004</v>
      </c>
      <c r="I131" s="200">
        <f t="shared" si="45"/>
        <v>588.05600000000004</v>
      </c>
    </row>
    <row r="132" spans="1:9" s="122" customFormat="1" ht="94.5" customHeight="1">
      <c r="A132" s="35">
        <v>124</v>
      </c>
      <c r="B132" s="134" t="s">
        <v>440</v>
      </c>
      <c r="C132" s="192">
        <v>807</v>
      </c>
      <c r="D132" s="199" t="s">
        <v>125</v>
      </c>
      <c r="E132" s="199" t="s">
        <v>180</v>
      </c>
      <c r="F132" s="199"/>
      <c r="G132" s="200">
        <f t="shared" ref="G132:I133" si="46">G133</f>
        <v>450.78877999999997</v>
      </c>
      <c r="H132" s="200">
        <f t="shared" si="46"/>
        <v>588.05600000000004</v>
      </c>
      <c r="I132" s="200">
        <f t="shared" si="46"/>
        <v>588.05600000000004</v>
      </c>
    </row>
    <row r="133" spans="1:9" s="122" customFormat="1" ht="30">
      <c r="A133" s="35">
        <v>125</v>
      </c>
      <c r="B133" s="99" t="s">
        <v>142</v>
      </c>
      <c r="C133" s="192">
        <v>807</v>
      </c>
      <c r="D133" s="199" t="s">
        <v>125</v>
      </c>
      <c r="E133" s="199" t="s">
        <v>180</v>
      </c>
      <c r="F133" s="199" t="s">
        <v>50</v>
      </c>
      <c r="G133" s="200">
        <f t="shared" si="46"/>
        <v>450.78877999999997</v>
      </c>
      <c r="H133" s="200">
        <f t="shared" si="46"/>
        <v>588.05600000000004</v>
      </c>
      <c r="I133" s="200">
        <f t="shared" si="46"/>
        <v>588.05600000000004</v>
      </c>
    </row>
    <row r="134" spans="1:9" s="122" customFormat="1" ht="45">
      <c r="A134" s="35">
        <v>126</v>
      </c>
      <c r="B134" s="100" t="s">
        <v>141</v>
      </c>
      <c r="C134" s="192">
        <v>807</v>
      </c>
      <c r="D134" s="199" t="s">
        <v>125</v>
      </c>
      <c r="E134" s="199" t="s">
        <v>180</v>
      </c>
      <c r="F134" s="199" t="s">
        <v>43</v>
      </c>
      <c r="G134" s="200">
        <v>450.78877999999997</v>
      </c>
      <c r="H134" s="200">
        <v>588.05600000000004</v>
      </c>
      <c r="I134" s="200">
        <v>588.05600000000004</v>
      </c>
    </row>
    <row r="135" spans="1:9" s="122" customFormat="1" ht="105">
      <c r="A135" s="35">
        <v>127</v>
      </c>
      <c r="B135" s="127" t="s">
        <v>371</v>
      </c>
      <c r="C135" s="192">
        <v>807</v>
      </c>
      <c r="D135" s="199" t="s">
        <v>125</v>
      </c>
      <c r="E135" s="199" t="s">
        <v>181</v>
      </c>
      <c r="F135" s="199"/>
      <c r="G135" s="200">
        <f>G137</f>
        <v>55.208480000000002</v>
      </c>
      <c r="H135" s="200">
        <f>H137</f>
        <v>0</v>
      </c>
      <c r="I135" s="200">
        <f>I137</f>
        <v>0</v>
      </c>
    </row>
    <row r="136" spans="1:9" s="122" customFormat="1" ht="30">
      <c r="A136" s="35">
        <v>128</v>
      </c>
      <c r="B136" s="99" t="s">
        <v>142</v>
      </c>
      <c r="C136" s="192">
        <v>807</v>
      </c>
      <c r="D136" s="199" t="s">
        <v>125</v>
      </c>
      <c r="E136" s="199" t="s">
        <v>182</v>
      </c>
      <c r="F136" s="199" t="s">
        <v>50</v>
      </c>
      <c r="G136" s="200">
        <f>G137</f>
        <v>55.208480000000002</v>
      </c>
      <c r="H136" s="200">
        <f>H137</f>
        <v>0</v>
      </c>
      <c r="I136" s="200">
        <f>I137</f>
        <v>0</v>
      </c>
    </row>
    <row r="137" spans="1:9" s="122" customFormat="1" ht="48" customHeight="1">
      <c r="A137" s="35">
        <v>129</v>
      </c>
      <c r="B137" s="100" t="s">
        <v>141</v>
      </c>
      <c r="C137" s="192">
        <v>807</v>
      </c>
      <c r="D137" s="199" t="s">
        <v>125</v>
      </c>
      <c r="E137" s="199" t="s">
        <v>182</v>
      </c>
      <c r="F137" s="199" t="s">
        <v>43</v>
      </c>
      <c r="G137" s="200">
        <v>55.208480000000002</v>
      </c>
      <c r="H137" s="200">
        <v>0</v>
      </c>
      <c r="I137" s="200">
        <v>0</v>
      </c>
    </row>
    <row r="138" spans="1:9" s="98" customFormat="1" ht="106.5" customHeight="1">
      <c r="A138" s="35">
        <v>130</v>
      </c>
      <c r="B138" s="102" t="s">
        <v>372</v>
      </c>
      <c r="C138" s="214">
        <v>807</v>
      </c>
      <c r="D138" s="199" t="s">
        <v>125</v>
      </c>
      <c r="E138" s="199" t="s">
        <v>183</v>
      </c>
      <c r="F138" s="204"/>
      <c r="G138" s="200">
        <f t="shared" ref="G138:I139" si="47">G139</f>
        <v>15.753629999999999</v>
      </c>
      <c r="H138" s="200">
        <f t="shared" si="47"/>
        <v>0</v>
      </c>
      <c r="I138" s="200">
        <f t="shared" si="47"/>
        <v>0</v>
      </c>
    </row>
    <row r="139" spans="1:9" s="98" customFormat="1" ht="36" customHeight="1">
      <c r="A139" s="35">
        <v>131</v>
      </c>
      <c r="B139" s="99" t="s">
        <v>142</v>
      </c>
      <c r="C139" s="214">
        <v>807</v>
      </c>
      <c r="D139" s="199" t="s">
        <v>125</v>
      </c>
      <c r="E139" s="199" t="s">
        <v>183</v>
      </c>
      <c r="F139" s="199" t="s">
        <v>50</v>
      </c>
      <c r="G139" s="200">
        <f t="shared" si="47"/>
        <v>15.753629999999999</v>
      </c>
      <c r="H139" s="200">
        <f t="shared" si="47"/>
        <v>0</v>
      </c>
      <c r="I139" s="200">
        <f t="shared" si="47"/>
        <v>0</v>
      </c>
    </row>
    <row r="140" spans="1:9" s="98" customFormat="1" ht="50.25" customHeight="1">
      <c r="A140" s="35">
        <v>132</v>
      </c>
      <c r="B140" s="100" t="s">
        <v>141</v>
      </c>
      <c r="C140" s="214">
        <v>807</v>
      </c>
      <c r="D140" s="199" t="s">
        <v>125</v>
      </c>
      <c r="E140" s="199" t="s">
        <v>183</v>
      </c>
      <c r="F140" s="199" t="s">
        <v>43</v>
      </c>
      <c r="G140" s="200">
        <v>15.753629999999999</v>
      </c>
      <c r="H140" s="200">
        <v>0</v>
      </c>
      <c r="I140" s="200">
        <v>0</v>
      </c>
    </row>
    <row r="141" spans="1:9" s="98" customFormat="1" ht="51.75" customHeight="1">
      <c r="A141" s="35">
        <v>133</v>
      </c>
      <c r="B141" s="100" t="s">
        <v>146</v>
      </c>
      <c r="C141" s="214">
        <v>807</v>
      </c>
      <c r="D141" s="199" t="s">
        <v>125</v>
      </c>
      <c r="E141" s="199" t="s">
        <v>177</v>
      </c>
      <c r="F141" s="199"/>
      <c r="G141" s="200">
        <f>G142</f>
        <v>705.08091999999999</v>
      </c>
      <c r="H141" s="200">
        <f t="shared" ref="H141:I144" si="48">H142</f>
        <v>0</v>
      </c>
      <c r="I141" s="200">
        <f t="shared" si="48"/>
        <v>0</v>
      </c>
    </row>
    <row r="142" spans="1:9" s="98" customFormat="1" ht="72.75" customHeight="1">
      <c r="A142" s="35">
        <v>134</v>
      </c>
      <c r="B142" s="100" t="s">
        <v>406</v>
      </c>
      <c r="C142" s="214">
        <v>807</v>
      </c>
      <c r="D142" s="199" t="s">
        <v>125</v>
      </c>
      <c r="E142" s="199" t="s">
        <v>407</v>
      </c>
      <c r="F142" s="204"/>
      <c r="G142" s="200">
        <f>G143</f>
        <v>705.08091999999999</v>
      </c>
      <c r="H142" s="200">
        <f t="shared" si="48"/>
        <v>0</v>
      </c>
      <c r="I142" s="200">
        <f t="shared" si="48"/>
        <v>0</v>
      </c>
    </row>
    <row r="143" spans="1:9" s="98" customFormat="1" ht="140.25" customHeight="1">
      <c r="A143" s="35">
        <v>135</v>
      </c>
      <c r="B143" s="102" t="s">
        <v>408</v>
      </c>
      <c r="C143" s="214">
        <v>807</v>
      </c>
      <c r="D143" s="199" t="s">
        <v>125</v>
      </c>
      <c r="E143" s="199" t="s">
        <v>409</v>
      </c>
      <c r="F143" s="199"/>
      <c r="G143" s="200">
        <f>G144</f>
        <v>705.08091999999999</v>
      </c>
      <c r="H143" s="200">
        <f t="shared" si="48"/>
        <v>0</v>
      </c>
      <c r="I143" s="200">
        <f t="shared" si="48"/>
        <v>0</v>
      </c>
    </row>
    <row r="144" spans="1:9" s="98" customFormat="1" ht="37.5" customHeight="1">
      <c r="A144" s="35">
        <v>136</v>
      </c>
      <c r="B144" s="99" t="s">
        <v>142</v>
      </c>
      <c r="C144" s="214">
        <v>807</v>
      </c>
      <c r="D144" s="199" t="s">
        <v>125</v>
      </c>
      <c r="E144" s="199" t="s">
        <v>409</v>
      </c>
      <c r="F144" s="199" t="s">
        <v>50</v>
      </c>
      <c r="G144" s="200">
        <f>G145</f>
        <v>705.08091999999999</v>
      </c>
      <c r="H144" s="200">
        <f t="shared" si="48"/>
        <v>0</v>
      </c>
      <c r="I144" s="200">
        <f t="shared" si="48"/>
        <v>0</v>
      </c>
    </row>
    <row r="145" spans="1:9" s="98" customFormat="1" ht="41.25" customHeight="1">
      <c r="A145" s="35">
        <v>137</v>
      </c>
      <c r="B145" s="99" t="s">
        <v>2</v>
      </c>
      <c r="C145" s="214">
        <v>807</v>
      </c>
      <c r="D145" s="199" t="s">
        <v>125</v>
      </c>
      <c r="E145" s="199" t="s">
        <v>409</v>
      </c>
      <c r="F145" s="199" t="s">
        <v>43</v>
      </c>
      <c r="G145" s="200">
        <v>705.08091999999999</v>
      </c>
      <c r="H145" s="200">
        <v>0</v>
      </c>
      <c r="I145" s="200">
        <v>0</v>
      </c>
    </row>
    <row r="146" spans="1:9" s="228" customFormat="1" ht="39" customHeight="1">
      <c r="A146" s="35">
        <v>138</v>
      </c>
      <c r="B146" s="226" t="s">
        <v>41</v>
      </c>
      <c r="C146" s="227">
        <v>807</v>
      </c>
      <c r="D146" s="199" t="s">
        <v>125</v>
      </c>
      <c r="E146" s="263"/>
      <c r="F146" s="199"/>
      <c r="G146" s="200">
        <f>G147</f>
        <v>58.919370000000001</v>
      </c>
      <c r="H146" s="200">
        <f t="shared" ref="H146:H152" si="49">H147</f>
        <v>0</v>
      </c>
      <c r="I146" s="200">
        <v>0</v>
      </c>
    </row>
    <row r="147" spans="1:9" s="228" customFormat="1" ht="33" customHeight="1">
      <c r="A147" s="35">
        <v>139</v>
      </c>
      <c r="B147" s="226" t="s">
        <v>48</v>
      </c>
      <c r="C147" s="227">
        <v>807</v>
      </c>
      <c r="D147" s="199" t="s">
        <v>125</v>
      </c>
      <c r="E147" s="263" t="s">
        <v>162</v>
      </c>
      <c r="F147" s="199"/>
      <c r="G147" s="200">
        <f>G152+G148</f>
        <v>58.919370000000001</v>
      </c>
      <c r="H147" s="200">
        <f>H152</f>
        <v>0</v>
      </c>
      <c r="I147" s="200">
        <v>0</v>
      </c>
    </row>
    <row r="148" spans="1:9" s="228" customFormat="1" ht="30.75" customHeight="1">
      <c r="A148" s="35">
        <v>140</v>
      </c>
      <c r="B148" s="226" t="s">
        <v>389</v>
      </c>
      <c r="C148" s="227">
        <v>807</v>
      </c>
      <c r="D148" s="199" t="s">
        <v>125</v>
      </c>
      <c r="E148" s="263" t="s">
        <v>170</v>
      </c>
      <c r="F148" s="199"/>
      <c r="G148" s="200">
        <f>G149</f>
        <v>41.246699999999997</v>
      </c>
      <c r="H148" s="200">
        <f t="shared" si="49"/>
        <v>0</v>
      </c>
      <c r="I148" s="200">
        <v>0</v>
      </c>
    </row>
    <row r="149" spans="1:9" s="228" customFormat="1" ht="45.75" customHeight="1">
      <c r="A149" s="35">
        <v>141</v>
      </c>
      <c r="B149" s="324" t="s">
        <v>501</v>
      </c>
      <c r="C149" s="227">
        <v>807</v>
      </c>
      <c r="D149" s="199" t="s">
        <v>125</v>
      </c>
      <c r="E149" s="263" t="s">
        <v>450</v>
      </c>
      <c r="F149" s="204"/>
      <c r="G149" s="200">
        <f t="shared" ref="G149:H150" si="50">G150</f>
        <v>41.246699999999997</v>
      </c>
      <c r="H149" s="200">
        <f t="shared" si="50"/>
        <v>0</v>
      </c>
      <c r="I149" s="200">
        <v>0</v>
      </c>
    </row>
    <row r="150" spans="1:9" s="228" customFormat="1" ht="39.75" customHeight="1">
      <c r="A150" s="35">
        <v>142</v>
      </c>
      <c r="B150" s="230" t="s">
        <v>142</v>
      </c>
      <c r="C150" s="227">
        <v>807</v>
      </c>
      <c r="D150" s="199" t="s">
        <v>125</v>
      </c>
      <c r="E150" s="263" t="s">
        <v>450</v>
      </c>
      <c r="F150" s="199" t="s">
        <v>50</v>
      </c>
      <c r="G150" s="200">
        <f t="shared" si="50"/>
        <v>41.246699999999997</v>
      </c>
      <c r="H150" s="200">
        <f t="shared" si="50"/>
        <v>0</v>
      </c>
      <c r="I150" s="200">
        <v>0</v>
      </c>
    </row>
    <row r="151" spans="1:9" s="228" customFormat="1" ht="69" customHeight="1">
      <c r="A151" s="35">
        <v>143</v>
      </c>
      <c r="B151" s="231" t="s">
        <v>141</v>
      </c>
      <c r="C151" s="227">
        <v>807</v>
      </c>
      <c r="D151" s="199" t="s">
        <v>125</v>
      </c>
      <c r="E151" s="263" t="s">
        <v>450</v>
      </c>
      <c r="F151" s="199" t="s">
        <v>43</v>
      </c>
      <c r="G151" s="200">
        <v>41.246699999999997</v>
      </c>
      <c r="H151" s="200">
        <v>0</v>
      </c>
      <c r="I151" s="200">
        <v>0</v>
      </c>
    </row>
    <row r="152" spans="1:9" s="228" customFormat="1" ht="30.75" customHeight="1">
      <c r="A152" s="35">
        <v>144</v>
      </c>
      <c r="B152" s="226" t="s">
        <v>389</v>
      </c>
      <c r="C152" s="227">
        <v>807</v>
      </c>
      <c r="D152" s="199" t="s">
        <v>125</v>
      </c>
      <c r="E152" s="263" t="s">
        <v>390</v>
      </c>
      <c r="F152" s="199"/>
      <c r="G152" s="200">
        <f>G153</f>
        <v>17.67267</v>
      </c>
      <c r="H152" s="200">
        <f t="shared" si="49"/>
        <v>0</v>
      </c>
      <c r="I152" s="200">
        <v>0</v>
      </c>
    </row>
    <row r="153" spans="1:9" s="228" customFormat="1" ht="45.75" customHeight="1">
      <c r="A153" s="35">
        <v>145</v>
      </c>
      <c r="B153" s="229" t="s">
        <v>391</v>
      </c>
      <c r="C153" s="227">
        <v>807</v>
      </c>
      <c r="D153" s="199" t="s">
        <v>125</v>
      </c>
      <c r="E153" s="263" t="s">
        <v>392</v>
      </c>
      <c r="F153" s="204"/>
      <c r="G153" s="200">
        <f t="shared" ref="G153:H154" si="51">G154</f>
        <v>17.67267</v>
      </c>
      <c r="H153" s="200">
        <f t="shared" si="51"/>
        <v>0</v>
      </c>
      <c r="I153" s="200">
        <v>0</v>
      </c>
    </row>
    <row r="154" spans="1:9" s="228" customFormat="1" ht="39.75" customHeight="1">
      <c r="A154" s="35">
        <v>146</v>
      </c>
      <c r="B154" s="230" t="s">
        <v>142</v>
      </c>
      <c r="C154" s="227">
        <v>807</v>
      </c>
      <c r="D154" s="199" t="s">
        <v>125</v>
      </c>
      <c r="E154" s="263" t="s">
        <v>392</v>
      </c>
      <c r="F154" s="199" t="s">
        <v>50</v>
      </c>
      <c r="G154" s="200">
        <f t="shared" si="51"/>
        <v>17.67267</v>
      </c>
      <c r="H154" s="200">
        <f t="shared" si="51"/>
        <v>0</v>
      </c>
      <c r="I154" s="200">
        <v>0</v>
      </c>
    </row>
    <row r="155" spans="1:9" s="228" customFormat="1" ht="69" customHeight="1">
      <c r="A155" s="35">
        <v>147</v>
      </c>
      <c r="B155" s="231" t="s">
        <v>141</v>
      </c>
      <c r="C155" s="227">
        <v>807</v>
      </c>
      <c r="D155" s="199" t="s">
        <v>125</v>
      </c>
      <c r="E155" s="263" t="s">
        <v>392</v>
      </c>
      <c r="F155" s="199" t="s">
        <v>43</v>
      </c>
      <c r="G155" s="200">
        <v>17.67267</v>
      </c>
      <c r="H155" s="200">
        <v>0</v>
      </c>
      <c r="I155" s="200">
        <v>0</v>
      </c>
    </row>
    <row r="156" spans="1:9" s="98" customFormat="1" ht="33" customHeight="1">
      <c r="A156" s="35">
        <v>148</v>
      </c>
      <c r="B156" s="100" t="s">
        <v>281</v>
      </c>
      <c r="C156" s="214">
        <v>807</v>
      </c>
      <c r="D156" s="199" t="s">
        <v>282</v>
      </c>
      <c r="E156" s="199"/>
      <c r="F156" s="199"/>
      <c r="G156" s="200">
        <f>G157</f>
        <v>37.612319999999997</v>
      </c>
      <c r="H156" s="200">
        <f t="shared" ref="H156:I158" si="52">H157</f>
        <v>0</v>
      </c>
      <c r="I156" s="200">
        <f t="shared" si="52"/>
        <v>0</v>
      </c>
    </row>
    <row r="157" spans="1:9" s="98" customFormat="1" ht="33" customHeight="1">
      <c r="A157" s="35">
        <v>149</v>
      </c>
      <c r="B157" s="100" t="s">
        <v>48</v>
      </c>
      <c r="C157" s="214">
        <v>807</v>
      </c>
      <c r="D157" s="199" t="s">
        <v>282</v>
      </c>
      <c r="E157" s="199" t="s">
        <v>162</v>
      </c>
      <c r="F157" s="199"/>
      <c r="G157" s="200">
        <f>G158</f>
        <v>37.612319999999997</v>
      </c>
      <c r="H157" s="200">
        <f t="shared" si="52"/>
        <v>0</v>
      </c>
      <c r="I157" s="200">
        <f t="shared" si="52"/>
        <v>0</v>
      </c>
    </row>
    <row r="158" spans="1:9" s="98" customFormat="1" ht="33" customHeight="1">
      <c r="A158" s="35">
        <v>150</v>
      </c>
      <c r="B158" s="100" t="s">
        <v>195</v>
      </c>
      <c r="C158" s="214">
        <v>807</v>
      </c>
      <c r="D158" s="199" t="s">
        <v>282</v>
      </c>
      <c r="E158" s="199" t="s">
        <v>170</v>
      </c>
      <c r="F158" s="199"/>
      <c r="G158" s="200">
        <f>G159</f>
        <v>37.612319999999997</v>
      </c>
      <c r="H158" s="200">
        <f t="shared" si="52"/>
        <v>0</v>
      </c>
      <c r="I158" s="200">
        <f t="shared" si="52"/>
        <v>0</v>
      </c>
    </row>
    <row r="159" spans="1:9" s="98" customFormat="1" ht="75.75" customHeight="1">
      <c r="A159" s="35">
        <v>151</v>
      </c>
      <c r="B159" s="134" t="s">
        <v>287</v>
      </c>
      <c r="C159" s="214">
        <v>807</v>
      </c>
      <c r="D159" s="199" t="s">
        <v>282</v>
      </c>
      <c r="E159" s="199" t="s">
        <v>288</v>
      </c>
      <c r="F159" s="204"/>
      <c r="G159" s="200">
        <f t="shared" ref="G159:I160" si="53">G160</f>
        <v>37.612319999999997</v>
      </c>
      <c r="H159" s="200">
        <f t="shared" si="53"/>
        <v>0</v>
      </c>
      <c r="I159" s="200">
        <f t="shared" si="53"/>
        <v>0</v>
      </c>
    </row>
    <row r="160" spans="1:9" s="98" customFormat="1" ht="33" customHeight="1">
      <c r="A160" s="35">
        <v>152</v>
      </c>
      <c r="B160" s="99" t="s">
        <v>37</v>
      </c>
      <c r="C160" s="214">
        <v>807</v>
      </c>
      <c r="D160" s="199" t="s">
        <v>282</v>
      </c>
      <c r="E160" s="199" t="s">
        <v>288</v>
      </c>
      <c r="F160" s="199" t="s">
        <v>60</v>
      </c>
      <c r="G160" s="200">
        <f t="shared" si="53"/>
        <v>37.612319999999997</v>
      </c>
      <c r="H160" s="200">
        <f t="shared" si="53"/>
        <v>0</v>
      </c>
      <c r="I160" s="200">
        <f t="shared" si="53"/>
        <v>0</v>
      </c>
    </row>
    <row r="161" spans="1:9" s="98" customFormat="1" ht="33" customHeight="1">
      <c r="A161" s="35">
        <v>153</v>
      </c>
      <c r="B161" s="99" t="s">
        <v>42</v>
      </c>
      <c r="C161" s="214">
        <v>807</v>
      </c>
      <c r="D161" s="199" t="s">
        <v>282</v>
      </c>
      <c r="E161" s="199" t="s">
        <v>288</v>
      </c>
      <c r="F161" s="199" t="s">
        <v>44</v>
      </c>
      <c r="G161" s="200">
        <v>37.612319999999997</v>
      </c>
      <c r="H161" s="200">
        <v>0</v>
      </c>
      <c r="I161" s="200">
        <v>0</v>
      </c>
    </row>
    <row r="162" spans="1:9" s="122" customFormat="1" ht="33" customHeight="1">
      <c r="A162" s="35">
        <v>154</v>
      </c>
      <c r="B162" s="133" t="s">
        <v>209</v>
      </c>
      <c r="C162" s="192">
        <v>807</v>
      </c>
      <c r="D162" s="206" t="s">
        <v>116</v>
      </c>
      <c r="E162" s="206"/>
      <c r="F162" s="206"/>
      <c r="G162" s="203">
        <f t="shared" ref="G162:I176" si="54">G163</f>
        <v>2756.538</v>
      </c>
      <c r="H162" s="203">
        <f t="shared" si="54"/>
        <v>2392.5790000000002</v>
      </c>
      <c r="I162" s="203">
        <f t="shared" si="54"/>
        <v>2392.5790000000002</v>
      </c>
    </row>
    <row r="163" spans="1:9" s="122" customFormat="1" ht="33" customHeight="1">
      <c r="A163" s="35">
        <v>155</v>
      </c>
      <c r="B163" s="100" t="s">
        <v>38</v>
      </c>
      <c r="C163" s="192">
        <v>807</v>
      </c>
      <c r="D163" s="199" t="s">
        <v>117</v>
      </c>
      <c r="E163" s="199"/>
      <c r="F163" s="199"/>
      <c r="G163" s="200">
        <f>G164</f>
        <v>2756.538</v>
      </c>
      <c r="H163" s="200">
        <f t="shared" si="54"/>
        <v>2392.5790000000002</v>
      </c>
      <c r="I163" s="200">
        <f t="shared" si="54"/>
        <v>2392.5790000000002</v>
      </c>
    </row>
    <row r="164" spans="1:9" s="122" customFormat="1" ht="33" customHeight="1">
      <c r="A164" s="35">
        <v>156</v>
      </c>
      <c r="B164" s="100" t="s">
        <v>48</v>
      </c>
      <c r="C164" s="192">
        <v>807</v>
      </c>
      <c r="D164" s="199" t="s">
        <v>117</v>
      </c>
      <c r="E164" s="204" t="s">
        <v>162</v>
      </c>
      <c r="F164" s="204"/>
      <c r="G164" s="200">
        <f>G165</f>
        <v>2756.538</v>
      </c>
      <c r="H164" s="200">
        <f t="shared" si="54"/>
        <v>2392.5790000000002</v>
      </c>
      <c r="I164" s="200">
        <f t="shared" si="54"/>
        <v>2392.5790000000002</v>
      </c>
    </row>
    <row r="165" spans="1:9" s="122" customFormat="1" ht="33" customHeight="1">
      <c r="A165" s="35">
        <v>157</v>
      </c>
      <c r="B165" s="100" t="s">
        <v>190</v>
      </c>
      <c r="C165" s="192">
        <v>807</v>
      </c>
      <c r="D165" s="199" t="s">
        <v>117</v>
      </c>
      <c r="E165" s="204" t="s">
        <v>234</v>
      </c>
      <c r="F165" s="204"/>
      <c r="G165" s="200">
        <f>G166+G169+G172+G175</f>
        <v>2756.538</v>
      </c>
      <c r="H165" s="200">
        <f t="shared" ref="H165:I165" si="55">H169+H175</f>
        <v>2392.5790000000002</v>
      </c>
      <c r="I165" s="200">
        <f t="shared" si="55"/>
        <v>2392.5790000000002</v>
      </c>
    </row>
    <row r="166" spans="1:9" s="122" customFormat="1" ht="156" customHeight="1">
      <c r="A166" s="35">
        <v>158</v>
      </c>
      <c r="B166" s="102" t="s">
        <v>453</v>
      </c>
      <c r="C166" s="125">
        <v>807</v>
      </c>
      <c r="D166" s="199" t="s">
        <v>117</v>
      </c>
      <c r="E166" s="204" t="s">
        <v>452</v>
      </c>
      <c r="F166" s="204"/>
      <c r="G166" s="200">
        <f t="shared" ref="G166:I167" si="56">G167</f>
        <v>253.5</v>
      </c>
      <c r="H166" s="200">
        <f t="shared" si="56"/>
        <v>0</v>
      </c>
      <c r="I166" s="200">
        <f t="shared" si="56"/>
        <v>0</v>
      </c>
    </row>
    <row r="167" spans="1:9" s="122" customFormat="1" ht="33" customHeight="1">
      <c r="A167" s="35">
        <v>159</v>
      </c>
      <c r="B167" s="99" t="s">
        <v>37</v>
      </c>
      <c r="C167" s="125">
        <v>807</v>
      </c>
      <c r="D167" s="199" t="s">
        <v>117</v>
      </c>
      <c r="E167" s="204" t="s">
        <v>452</v>
      </c>
      <c r="F167" s="204" t="s">
        <v>60</v>
      </c>
      <c r="G167" s="200">
        <f t="shared" si="56"/>
        <v>253.5</v>
      </c>
      <c r="H167" s="200">
        <f t="shared" si="56"/>
        <v>0</v>
      </c>
      <c r="I167" s="200">
        <f t="shared" si="56"/>
        <v>0</v>
      </c>
    </row>
    <row r="168" spans="1:9" s="122" customFormat="1" ht="22.5" customHeight="1">
      <c r="A168" s="35">
        <v>160</v>
      </c>
      <c r="B168" s="99" t="s">
        <v>42</v>
      </c>
      <c r="C168" s="125">
        <v>807</v>
      </c>
      <c r="D168" s="199" t="s">
        <v>117</v>
      </c>
      <c r="E168" s="204" t="s">
        <v>452</v>
      </c>
      <c r="F168" s="204" t="s">
        <v>44</v>
      </c>
      <c r="G168" s="200">
        <v>253.5</v>
      </c>
      <c r="H168" s="200">
        <v>0</v>
      </c>
      <c r="I168" s="200">
        <v>0</v>
      </c>
    </row>
    <row r="169" spans="1:9" s="122" customFormat="1" ht="122.25" customHeight="1">
      <c r="A169" s="35">
        <v>161</v>
      </c>
      <c r="B169" s="102" t="s">
        <v>397</v>
      </c>
      <c r="C169" s="125">
        <v>807</v>
      </c>
      <c r="D169" s="199" t="s">
        <v>117</v>
      </c>
      <c r="E169" s="204" t="s">
        <v>398</v>
      </c>
      <c r="F169" s="204"/>
      <c r="G169" s="200">
        <f t="shared" ref="G169:I170" si="57">G170</f>
        <v>52.459000000000003</v>
      </c>
      <c r="H169" s="200">
        <f t="shared" si="57"/>
        <v>0</v>
      </c>
      <c r="I169" s="200">
        <f t="shared" si="57"/>
        <v>0</v>
      </c>
    </row>
    <row r="170" spans="1:9" s="122" customFormat="1" ht="33" customHeight="1">
      <c r="A170" s="35">
        <v>162</v>
      </c>
      <c r="B170" s="99" t="s">
        <v>37</v>
      </c>
      <c r="C170" s="125">
        <v>807</v>
      </c>
      <c r="D170" s="199" t="s">
        <v>117</v>
      </c>
      <c r="E170" s="204" t="s">
        <v>398</v>
      </c>
      <c r="F170" s="204" t="s">
        <v>60</v>
      </c>
      <c r="G170" s="200">
        <f t="shared" si="57"/>
        <v>52.459000000000003</v>
      </c>
      <c r="H170" s="200">
        <f t="shared" si="57"/>
        <v>0</v>
      </c>
      <c r="I170" s="200">
        <f t="shared" si="57"/>
        <v>0</v>
      </c>
    </row>
    <row r="171" spans="1:9" s="122" customFormat="1" ht="22.5" customHeight="1">
      <c r="A171" s="35">
        <v>163</v>
      </c>
      <c r="B171" s="99" t="s">
        <v>42</v>
      </c>
      <c r="C171" s="125">
        <v>807</v>
      </c>
      <c r="D171" s="199" t="s">
        <v>117</v>
      </c>
      <c r="E171" s="204" t="s">
        <v>398</v>
      </c>
      <c r="F171" s="204" t="s">
        <v>44</v>
      </c>
      <c r="G171" s="200">
        <v>52.459000000000003</v>
      </c>
      <c r="H171" s="200">
        <v>0</v>
      </c>
      <c r="I171" s="200">
        <v>0</v>
      </c>
    </row>
    <row r="172" spans="1:9" s="122" customFormat="1" ht="105" customHeight="1">
      <c r="A172" s="35">
        <v>164</v>
      </c>
      <c r="B172" s="102" t="s">
        <v>394</v>
      </c>
      <c r="C172" s="192">
        <v>807</v>
      </c>
      <c r="D172" s="199" t="s">
        <v>117</v>
      </c>
      <c r="E172" s="204" t="s">
        <v>235</v>
      </c>
      <c r="F172" s="204"/>
      <c r="G172" s="200">
        <f t="shared" si="54"/>
        <v>2350.5790000000002</v>
      </c>
      <c r="H172" s="200">
        <f t="shared" si="54"/>
        <v>2392.5790000000002</v>
      </c>
      <c r="I172" s="200">
        <f t="shared" si="54"/>
        <v>2392.5790000000002</v>
      </c>
    </row>
    <row r="173" spans="1:9" s="122" customFormat="1" ht="33" customHeight="1">
      <c r="A173" s="35">
        <v>165</v>
      </c>
      <c r="B173" s="99" t="s">
        <v>37</v>
      </c>
      <c r="C173" s="192">
        <v>807</v>
      </c>
      <c r="D173" s="199" t="s">
        <v>117</v>
      </c>
      <c r="E173" s="204" t="s">
        <v>235</v>
      </c>
      <c r="F173" s="204" t="s">
        <v>60</v>
      </c>
      <c r="G173" s="200">
        <f t="shared" si="54"/>
        <v>2350.5790000000002</v>
      </c>
      <c r="H173" s="200">
        <f t="shared" si="54"/>
        <v>2392.5790000000002</v>
      </c>
      <c r="I173" s="200">
        <f t="shared" si="54"/>
        <v>2392.5790000000002</v>
      </c>
    </row>
    <row r="174" spans="1:9" s="122" customFormat="1" ht="33" customHeight="1">
      <c r="A174" s="35">
        <v>166</v>
      </c>
      <c r="B174" s="99" t="s">
        <v>42</v>
      </c>
      <c r="C174" s="192">
        <v>807</v>
      </c>
      <c r="D174" s="199" t="s">
        <v>117</v>
      </c>
      <c r="E174" s="204" t="s">
        <v>235</v>
      </c>
      <c r="F174" s="204" t="s">
        <v>44</v>
      </c>
      <c r="G174" s="200">
        <v>2350.5790000000002</v>
      </c>
      <c r="H174" s="200">
        <v>2392.5790000000002</v>
      </c>
      <c r="I174" s="200">
        <v>2392.5790000000002</v>
      </c>
    </row>
    <row r="175" spans="1:9" s="122" customFormat="1" ht="75.75" customHeight="1">
      <c r="A175" s="35">
        <v>167</v>
      </c>
      <c r="B175" s="102" t="s">
        <v>463</v>
      </c>
      <c r="C175" s="192">
        <v>807</v>
      </c>
      <c r="D175" s="199" t="s">
        <v>117</v>
      </c>
      <c r="E175" s="204" t="s">
        <v>462</v>
      </c>
      <c r="F175" s="204"/>
      <c r="G175" s="200">
        <f t="shared" si="54"/>
        <v>100</v>
      </c>
      <c r="H175" s="200">
        <f t="shared" si="54"/>
        <v>2392.5790000000002</v>
      </c>
      <c r="I175" s="200">
        <f t="shared" si="54"/>
        <v>2392.5790000000002</v>
      </c>
    </row>
    <row r="176" spans="1:9" s="122" customFormat="1" ht="33" customHeight="1">
      <c r="A176" s="35">
        <v>168</v>
      </c>
      <c r="B176" s="99" t="s">
        <v>37</v>
      </c>
      <c r="C176" s="192">
        <v>807</v>
      </c>
      <c r="D176" s="199" t="s">
        <v>117</v>
      </c>
      <c r="E176" s="204" t="s">
        <v>462</v>
      </c>
      <c r="F176" s="204" t="s">
        <v>60</v>
      </c>
      <c r="G176" s="200">
        <f t="shared" si="54"/>
        <v>100</v>
      </c>
      <c r="H176" s="200">
        <f t="shared" si="54"/>
        <v>2392.5790000000002</v>
      </c>
      <c r="I176" s="200">
        <f t="shared" si="54"/>
        <v>2392.5790000000002</v>
      </c>
    </row>
    <row r="177" spans="1:9" s="122" customFormat="1" ht="33" customHeight="1">
      <c r="A177" s="35">
        <v>169</v>
      </c>
      <c r="B177" s="99" t="s">
        <v>42</v>
      </c>
      <c r="C177" s="192">
        <v>807</v>
      </c>
      <c r="D177" s="199" t="s">
        <v>117</v>
      </c>
      <c r="E177" s="204" t="s">
        <v>462</v>
      </c>
      <c r="F177" s="204" t="s">
        <v>44</v>
      </c>
      <c r="G177" s="200">
        <v>100</v>
      </c>
      <c r="H177" s="200">
        <v>2392.5790000000002</v>
      </c>
      <c r="I177" s="200">
        <v>2392.5790000000002</v>
      </c>
    </row>
    <row r="178" spans="1:9" s="124" customFormat="1" ht="33" customHeight="1">
      <c r="A178" s="35">
        <v>170</v>
      </c>
      <c r="B178" s="234" t="s">
        <v>283</v>
      </c>
      <c r="C178" s="190">
        <v>807</v>
      </c>
      <c r="D178" s="206" t="s">
        <v>284</v>
      </c>
      <c r="E178" s="206"/>
      <c r="F178" s="215"/>
      <c r="G178" s="203">
        <f>G179</f>
        <v>9.6</v>
      </c>
      <c r="H178" s="203">
        <f t="shared" ref="H178:I182" si="58">H179</f>
        <v>18.3</v>
      </c>
      <c r="I178" s="203">
        <f t="shared" si="58"/>
        <v>18.3</v>
      </c>
    </row>
    <row r="179" spans="1:9" s="122" customFormat="1" ht="33" customHeight="1">
      <c r="A179" s="35">
        <v>171</v>
      </c>
      <c r="B179" s="99" t="s">
        <v>48</v>
      </c>
      <c r="C179" s="192">
        <v>807</v>
      </c>
      <c r="D179" s="199" t="s">
        <v>286</v>
      </c>
      <c r="E179" s="199" t="s">
        <v>162</v>
      </c>
      <c r="F179" s="216"/>
      <c r="G179" s="200">
        <f t="shared" ref="G179:I180" si="59">G181</f>
        <v>9.6</v>
      </c>
      <c r="H179" s="200">
        <f t="shared" si="59"/>
        <v>18.3</v>
      </c>
      <c r="I179" s="200">
        <f t="shared" si="59"/>
        <v>18.3</v>
      </c>
    </row>
    <row r="180" spans="1:9" s="122" customFormat="1" ht="33" customHeight="1">
      <c r="A180" s="35">
        <v>172</v>
      </c>
      <c r="B180" s="100" t="s">
        <v>195</v>
      </c>
      <c r="C180" s="192">
        <v>807</v>
      </c>
      <c r="D180" s="199" t="s">
        <v>286</v>
      </c>
      <c r="E180" s="199" t="s">
        <v>170</v>
      </c>
      <c r="F180" s="216"/>
      <c r="G180" s="200">
        <f t="shared" si="59"/>
        <v>9.6</v>
      </c>
      <c r="H180" s="200">
        <f t="shared" si="59"/>
        <v>18.3</v>
      </c>
      <c r="I180" s="200">
        <f t="shared" si="59"/>
        <v>18.3</v>
      </c>
    </row>
    <row r="181" spans="1:9" s="122" customFormat="1" ht="33" customHeight="1">
      <c r="A181" s="35">
        <v>173</v>
      </c>
      <c r="B181" s="161" t="s">
        <v>285</v>
      </c>
      <c r="C181" s="192">
        <v>807</v>
      </c>
      <c r="D181" s="199" t="s">
        <v>286</v>
      </c>
      <c r="E181" s="199" t="s">
        <v>289</v>
      </c>
      <c r="F181" s="216"/>
      <c r="G181" s="200">
        <f>G182</f>
        <v>9.6</v>
      </c>
      <c r="H181" s="200">
        <f t="shared" si="58"/>
        <v>18.3</v>
      </c>
      <c r="I181" s="200">
        <f t="shared" si="58"/>
        <v>18.3</v>
      </c>
    </row>
    <row r="182" spans="1:9" s="122" customFormat="1" ht="33" customHeight="1">
      <c r="A182" s="35">
        <v>174</v>
      </c>
      <c r="B182" s="99" t="s">
        <v>142</v>
      </c>
      <c r="C182" s="192">
        <v>807</v>
      </c>
      <c r="D182" s="199" t="s">
        <v>286</v>
      </c>
      <c r="E182" s="199" t="s">
        <v>289</v>
      </c>
      <c r="F182" s="216" t="s">
        <v>50</v>
      </c>
      <c r="G182" s="200">
        <f>G183</f>
        <v>9.6</v>
      </c>
      <c r="H182" s="200">
        <f t="shared" si="58"/>
        <v>18.3</v>
      </c>
      <c r="I182" s="200">
        <f t="shared" si="58"/>
        <v>18.3</v>
      </c>
    </row>
    <row r="183" spans="1:9" s="122" customFormat="1" ht="33" customHeight="1">
      <c r="A183" s="35">
        <v>175</v>
      </c>
      <c r="B183" s="99" t="s">
        <v>141</v>
      </c>
      <c r="C183" s="192">
        <v>807</v>
      </c>
      <c r="D183" s="199" t="s">
        <v>286</v>
      </c>
      <c r="E183" s="199" t="s">
        <v>289</v>
      </c>
      <c r="F183" s="216" t="s">
        <v>43</v>
      </c>
      <c r="G183" s="200">
        <v>9.6</v>
      </c>
      <c r="H183" s="200">
        <v>18.3</v>
      </c>
      <c r="I183" s="200">
        <v>18.3</v>
      </c>
    </row>
    <row r="184" spans="1:9" s="233" customFormat="1" ht="33" customHeight="1">
      <c r="A184" s="35">
        <v>176</v>
      </c>
      <c r="B184" s="232" t="s">
        <v>311</v>
      </c>
      <c r="C184" s="190">
        <v>807</v>
      </c>
      <c r="D184" s="206" t="s">
        <v>316</v>
      </c>
      <c r="E184" s="215"/>
      <c r="F184" s="206"/>
      <c r="G184" s="203">
        <f>G189</f>
        <v>122.80745</v>
      </c>
      <c r="H184" s="203">
        <f>H189</f>
        <v>81.585840000000005</v>
      </c>
      <c r="I184" s="203">
        <f>I189</f>
        <v>81.585840000000005</v>
      </c>
    </row>
    <row r="185" spans="1:9" s="171" customFormat="1" ht="28.5" customHeight="1">
      <c r="A185" s="35">
        <v>177</v>
      </c>
      <c r="B185" s="173" t="s">
        <v>48</v>
      </c>
      <c r="C185" s="192">
        <v>807</v>
      </c>
      <c r="D185" s="199" t="s">
        <v>317</v>
      </c>
      <c r="E185" s="216" t="s">
        <v>162</v>
      </c>
      <c r="F185" s="199"/>
      <c r="G185" s="200">
        <f>G186</f>
        <v>122.80745</v>
      </c>
      <c r="H185" s="200">
        <f t="shared" ref="H185:I185" si="60">H186</f>
        <v>81.585840000000005</v>
      </c>
      <c r="I185" s="200">
        <f t="shared" si="60"/>
        <v>81.585840000000005</v>
      </c>
    </row>
    <row r="186" spans="1:9" s="169" customFormat="1" ht="28.5" customHeight="1">
      <c r="A186" s="35">
        <v>178</v>
      </c>
      <c r="B186" s="170" t="s">
        <v>312</v>
      </c>
      <c r="C186" s="192">
        <v>807</v>
      </c>
      <c r="D186" s="199" t="s">
        <v>317</v>
      </c>
      <c r="E186" s="199" t="s">
        <v>321</v>
      </c>
      <c r="F186" s="208"/>
      <c r="G186" s="200">
        <f>G189</f>
        <v>122.80745</v>
      </c>
      <c r="H186" s="200">
        <f>H189</f>
        <v>81.585840000000005</v>
      </c>
      <c r="I186" s="200">
        <f>I189</f>
        <v>81.585840000000005</v>
      </c>
    </row>
    <row r="187" spans="1:9" s="169" customFormat="1" ht="51.75" customHeight="1">
      <c r="A187" s="35">
        <v>179</v>
      </c>
      <c r="B187" s="170" t="s">
        <v>313</v>
      </c>
      <c r="C187" s="192">
        <v>807</v>
      </c>
      <c r="D187" s="199" t="s">
        <v>317</v>
      </c>
      <c r="E187" s="199" t="s">
        <v>322</v>
      </c>
      <c r="F187" s="206"/>
      <c r="G187" s="200">
        <f>G189</f>
        <v>122.80745</v>
      </c>
      <c r="H187" s="200">
        <f>H189</f>
        <v>81.585840000000005</v>
      </c>
      <c r="I187" s="200">
        <f>I189</f>
        <v>81.585840000000005</v>
      </c>
    </row>
    <row r="188" spans="1:9" s="169" customFormat="1" ht="33" customHeight="1">
      <c r="A188" s="35">
        <v>180</v>
      </c>
      <c r="B188" s="170" t="s">
        <v>314</v>
      </c>
      <c r="C188" s="192">
        <v>807</v>
      </c>
      <c r="D188" s="199" t="s">
        <v>317</v>
      </c>
      <c r="E188" s="199" t="s">
        <v>322</v>
      </c>
      <c r="F188" s="199" t="s">
        <v>318</v>
      </c>
      <c r="G188" s="200">
        <f>G189</f>
        <v>122.80745</v>
      </c>
      <c r="H188" s="200">
        <f>H189</f>
        <v>81.585840000000005</v>
      </c>
      <c r="I188" s="200">
        <f>I189</f>
        <v>81.585840000000005</v>
      </c>
    </row>
    <row r="189" spans="1:9" s="169" customFormat="1" ht="33" customHeight="1">
      <c r="A189" s="35">
        <v>181</v>
      </c>
      <c r="B189" s="170" t="s">
        <v>315</v>
      </c>
      <c r="C189" s="192">
        <v>807</v>
      </c>
      <c r="D189" s="199" t="s">
        <v>317</v>
      </c>
      <c r="E189" s="199" t="s">
        <v>322</v>
      </c>
      <c r="F189" s="199" t="s">
        <v>319</v>
      </c>
      <c r="G189" s="200">
        <v>122.80745</v>
      </c>
      <c r="H189" s="200">
        <v>81.585840000000005</v>
      </c>
      <c r="I189" s="200">
        <v>81.585840000000005</v>
      </c>
    </row>
    <row r="190" spans="1:9" s="122" customFormat="1" ht="33" customHeight="1">
      <c r="A190" s="35">
        <v>182</v>
      </c>
      <c r="B190" s="133" t="s">
        <v>67</v>
      </c>
      <c r="C190" s="192">
        <v>807</v>
      </c>
      <c r="D190" s="206" t="s">
        <v>118</v>
      </c>
      <c r="E190" s="206"/>
      <c r="F190" s="206"/>
      <c r="G190" s="203">
        <f>G191</f>
        <v>0</v>
      </c>
      <c r="H190" s="203">
        <f t="shared" ref="H190:I194" si="61">H191</f>
        <v>384.74900000000002</v>
      </c>
      <c r="I190" s="203">
        <f t="shared" si="61"/>
        <v>384.74900000000002</v>
      </c>
    </row>
    <row r="191" spans="1:9" s="122" customFormat="1" ht="33" customHeight="1">
      <c r="A191" s="35">
        <v>183</v>
      </c>
      <c r="B191" s="127" t="s">
        <v>68</v>
      </c>
      <c r="C191" s="192">
        <v>807</v>
      </c>
      <c r="D191" s="199" t="s">
        <v>119</v>
      </c>
      <c r="E191" s="199"/>
      <c r="F191" s="199"/>
      <c r="G191" s="200">
        <f>G192</f>
        <v>0</v>
      </c>
      <c r="H191" s="200">
        <f t="shared" si="61"/>
        <v>384.74900000000002</v>
      </c>
      <c r="I191" s="200">
        <f t="shared" si="61"/>
        <v>384.74900000000002</v>
      </c>
    </row>
    <row r="192" spans="1:9" s="122" customFormat="1" ht="63" customHeight="1">
      <c r="A192" s="35">
        <v>184</v>
      </c>
      <c r="B192" s="127" t="s">
        <v>236</v>
      </c>
      <c r="C192" s="192">
        <v>807</v>
      </c>
      <c r="D192" s="199" t="s">
        <v>119</v>
      </c>
      <c r="E192" s="199" t="s">
        <v>184</v>
      </c>
      <c r="F192" s="199"/>
      <c r="G192" s="200">
        <f>G193</f>
        <v>0</v>
      </c>
      <c r="H192" s="200">
        <f>H193</f>
        <v>384.74900000000002</v>
      </c>
      <c r="I192" s="200">
        <f>I193</f>
        <v>384.74900000000002</v>
      </c>
    </row>
    <row r="193" spans="1:9" s="122" customFormat="1" ht="96" customHeight="1">
      <c r="A193" s="35">
        <v>185</v>
      </c>
      <c r="B193" s="102" t="s">
        <v>237</v>
      </c>
      <c r="C193" s="192">
        <v>807</v>
      </c>
      <c r="D193" s="199" t="s">
        <v>119</v>
      </c>
      <c r="E193" s="199" t="s">
        <v>185</v>
      </c>
      <c r="F193" s="199"/>
      <c r="G193" s="200">
        <f>G194</f>
        <v>0</v>
      </c>
      <c r="H193" s="200">
        <f t="shared" si="61"/>
        <v>384.74900000000002</v>
      </c>
      <c r="I193" s="200">
        <f t="shared" si="61"/>
        <v>384.74900000000002</v>
      </c>
    </row>
    <row r="194" spans="1:9" s="122" customFormat="1" ht="54" customHeight="1">
      <c r="A194" s="35">
        <v>186</v>
      </c>
      <c r="B194" s="102" t="s">
        <v>293</v>
      </c>
      <c r="C194" s="192">
        <v>807</v>
      </c>
      <c r="D194" s="199" t="s">
        <v>119</v>
      </c>
      <c r="E194" s="199" t="s">
        <v>185</v>
      </c>
      <c r="F194" s="199" t="s">
        <v>61</v>
      </c>
      <c r="G194" s="200">
        <f>G195</f>
        <v>0</v>
      </c>
      <c r="H194" s="200">
        <f t="shared" si="61"/>
        <v>384.74900000000002</v>
      </c>
      <c r="I194" s="200">
        <f t="shared" si="61"/>
        <v>384.74900000000002</v>
      </c>
    </row>
    <row r="195" spans="1:9" s="122" customFormat="1" ht="33" customHeight="1">
      <c r="A195" s="35">
        <v>187</v>
      </c>
      <c r="B195" s="102" t="s">
        <v>62</v>
      </c>
      <c r="C195" s="192">
        <v>807</v>
      </c>
      <c r="D195" s="199" t="s">
        <v>119</v>
      </c>
      <c r="E195" s="199" t="s">
        <v>185</v>
      </c>
      <c r="F195" s="216" t="s">
        <v>45</v>
      </c>
      <c r="G195" s="200">
        <v>0</v>
      </c>
      <c r="H195" s="200">
        <v>384.74900000000002</v>
      </c>
      <c r="I195" s="200">
        <v>384.74900000000002</v>
      </c>
    </row>
    <row r="196" spans="1:9" s="122" customFormat="1" ht="33" customHeight="1">
      <c r="A196" s="35">
        <v>188</v>
      </c>
      <c r="B196" s="135" t="s">
        <v>5</v>
      </c>
      <c r="C196" s="140"/>
      <c r="D196" s="199"/>
      <c r="E196" s="199"/>
      <c r="F196" s="199"/>
      <c r="G196" s="172">
        <v>0</v>
      </c>
      <c r="H196" s="225">
        <v>265.86399999999998</v>
      </c>
      <c r="I196" s="225">
        <v>531.024</v>
      </c>
    </row>
    <row r="197" spans="1:9" s="122" customFormat="1" ht="33" customHeight="1">
      <c r="A197" s="35">
        <v>189</v>
      </c>
      <c r="B197" s="130" t="s">
        <v>6</v>
      </c>
      <c r="C197" s="130"/>
      <c r="D197" s="130"/>
      <c r="E197" s="130"/>
      <c r="F197" s="130"/>
      <c r="G197" s="217">
        <f>G10+G76+G85+G96+G106+G162+G178+G184+G190+G196</f>
        <v>13800.266350000002</v>
      </c>
      <c r="H197" s="217">
        <f>H10+H76+H85+H96+H106+H162+H178+H184+H190+H196</f>
        <v>11192.978809999999</v>
      </c>
      <c r="I197" s="217">
        <f>I10+I76+I85+I96+I106+I162+I178+I184+I190+I196</f>
        <v>11197.171599999998</v>
      </c>
    </row>
    <row r="198" spans="1:9" s="122" customFormat="1" ht="33" customHeight="1">
      <c r="C198" s="218"/>
      <c r="D198" s="218"/>
      <c r="E198" s="218"/>
      <c r="F198" s="218"/>
      <c r="G198" s="218"/>
      <c r="H198" s="219"/>
      <c r="I198" s="219"/>
    </row>
  </sheetData>
  <autoFilter ref="A9:J197"/>
  <mergeCells count="4">
    <mergeCell ref="E1:I1"/>
    <mergeCell ref="B5:I5"/>
    <mergeCell ref="B2:D2"/>
    <mergeCell ref="F2:I2"/>
  </mergeCells>
  <phoneticPr fontId="5" type="noConversion"/>
  <pageMargins left="0.23622047244094491" right="0.23622047244094491" top="0.74803149606299213" bottom="0.74803149606299213" header="0.31496062992125984" footer="0.31496062992125984"/>
  <pageSetup paperSize="9" scale="71" orientation="portrait" verticalDpi="4294967293" r:id="rId1"/>
</worksheet>
</file>

<file path=xl/worksheets/sheet7.xml><?xml version="1.0" encoding="utf-8"?>
<worksheet xmlns="http://schemas.openxmlformats.org/spreadsheetml/2006/main" xmlns:r="http://schemas.openxmlformats.org/officeDocument/2006/relationships">
  <sheetPr>
    <tabColor rgb="FFFF0000"/>
  </sheetPr>
  <dimension ref="A2:I249"/>
  <sheetViews>
    <sheetView view="pageBreakPreview" topLeftCell="A182" zoomScaleSheetLayoutView="100" workbookViewId="0">
      <selection activeCell="B244" sqref="B244"/>
    </sheetView>
  </sheetViews>
  <sheetFormatPr defaultRowHeight="12.75"/>
  <cols>
    <col min="1" max="1" width="6" style="5" customWidth="1"/>
    <col min="2" max="2" width="55.7109375" style="261" customWidth="1"/>
    <col min="3" max="3" width="9.140625" style="95" customWidth="1"/>
    <col min="4" max="4" width="13.7109375" style="95" customWidth="1"/>
    <col min="5" max="6" width="9.140625" style="95" customWidth="1"/>
    <col min="7" max="7" width="12.42578125" style="95" customWidth="1"/>
    <col min="8" max="8" width="11.5703125" style="95" customWidth="1"/>
    <col min="9" max="9" width="11.28515625" style="95" customWidth="1"/>
    <col min="10" max="16384" width="9.140625" style="5"/>
  </cols>
  <sheetData>
    <row r="2" spans="1:9" ht="17.25" customHeight="1">
      <c r="A2" s="389" t="s">
        <v>373</v>
      </c>
      <c r="B2" s="389"/>
      <c r="C2" s="389"/>
      <c r="D2" s="389"/>
      <c r="E2" s="389"/>
      <c r="F2" s="389"/>
      <c r="G2" s="389"/>
    </row>
    <row r="3" spans="1:9" s="120" customFormat="1" ht="40.5" customHeight="1">
      <c r="A3" s="340"/>
      <c r="B3" s="340"/>
      <c r="C3" s="340"/>
      <c r="D3" s="340"/>
      <c r="E3" s="119"/>
      <c r="F3" s="386" t="s">
        <v>470</v>
      </c>
      <c r="G3" s="386"/>
      <c r="H3" s="386"/>
      <c r="I3" s="386"/>
    </row>
    <row r="4" spans="1:9" s="120" customFormat="1" ht="21.75" customHeight="1">
      <c r="A4" s="301"/>
      <c r="B4" s="301"/>
      <c r="C4" s="301"/>
      <c r="D4" s="301"/>
      <c r="E4" s="119"/>
      <c r="F4" s="386" t="s">
        <v>493</v>
      </c>
      <c r="G4" s="386"/>
      <c r="H4" s="386"/>
      <c r="I4" s="386"/>
    </row>
    <row r="5" spans="1:9" ht="60" customHeight="1">
      <c r="A5" s="390" t="s">
        <v>361</v>
      </c>
      <c r="B5" s="390"/>
      <c r="C5" s="390"/>
      <c r="D5" s="390"/>
      <c r="E5" s="390"/>
      <c r="F5" s="390"/>
      <c r="G5" s="390"/>
      <c r="H5" s="390"/>
    </row>
    <row r="7" spans="1:9" ht="13.5" thickBot="1">
      <c r="G7" s="220" t="s">
        <v>69</v>
      </c>
    </row>
    <row r="8" spans="1:9" s="250" customFormat="1" ht="75.75" customHeight="1" thickBot="1">
      <c r="A8" s="242" t="s">
        <v>29</v>
      </c>
      <c r="B8" s="252" t="s">
        <v>270</v>
      </c>
      <c r="C8" s="242" t="s">
        <v>269</v>
      </c>
      <c r="D8" s="243" t="s">
        <v>51</v>
      </c>
      <c r="E8" s="243" t="s">
        <v>52</v>
      </c>
      <c r="F8" s="243" t="s">
        <v>115</v>
      </c>
      <c r="G8" s="244" t="s">
        <v>196</v>
      </c>
      <c r="H8" s="244" t="s">
        <v>207</v>
      </c>
      <c r="I8" s="244" t="s">
        <v>296</v>
      </c>
    </row>
    <row r="9" spans="1:9" s="250" customFormat="1" ht="13.5" thickBot="1">
      <c r="A9" s="245">
        <v>1</v>
      </c>
      <c r="B9" s="300">
        <v>2</v>
      </c>
      <c r="C9" s="246" t="s">
        <v>70</v>
      </c>
      <c r="D9" s="246" t="s">
        <v>71</v>
      </c>
      <c r="E9" s="246" t="s">
        <v>72</v>
      </c>
      <c r="F9" s="246" t="s">
        <v>73</v>
      </c>
      <c r="G9" s="246" t="s">
        <v>134</v>
      </c>
      <c r="H9" s="246" t="s">
        <v>135</v>
      </c>
      <c r="I9" s="246" t="s">
        <v>136</v>
      </c>
    </row>
    <row r="10" spans="1:9" s="250" customFormat="1">
      <c r="A10" s="247">
        <v>1</v>
      </c>
      <c r="B10" s="253" t="s">
        <v>193</v>
      </c>
      <c r="C10" s="264"/>
      <c r="D10" s="264"/>
      <c r="E10" s="264"/>
      <c r="F10" s="264"/>
      <c r="G10" s="265">
        <f>G11+G17</f>
        <v>1718.0258199999998</v>
      </c>
      <c r="H10" s="265">
        <f t="shared" ref="H10:I10" si="0">H11+H17</f>
        <v>1461.29234</v>
      </c>
      <c r="I10" s="265">
        <f t="shared" si="0"/>
        <v>1481.0031700000002</v>
      </c>
    </row>
    <row r="11" spans="1:9" s="250" customFormat="1" ht="25.5">
      <c r="A11" s="248">
        <v>2</v>
      </c>
      <c r="B11" s="254" t="s">
        <v>236</v>
      </c>
      <c r="C11" s="266">
        <v>807</v>
      </c>
      <c r="D11" s="267" t="s">
        <v>184</v>
      </c>
      <c r="E11" s="267"/>
      <c r="F11" s="267"/>
      <c r="G11" s="268">
        <f>G12</f>
        <v>0</v>
      </c>
      <c r="H11" s="268">
        <f t="shared" ref="H11:I15" si="1">H12</f>
        <v>384.74900000000002</v>
      </c>
      <c r="I11" s="268">
        <f t="shared" si="1"/>
        <v>384.74900000000002</v>
      </c>
    </row>
    <row r="12" spans="1:9" s="250" customFormat="1" ht="54" customHeight="1">
      <c r="A12" s="247">
        <v>3</v>
      </c>
      <c r="B12" s="14" t="s">
        <v>374</v>
      </c>
      <c r="C12" s="269">
        <v>807</v>
      </c>
      <c r="D12" s="270" t="s">
        <v>185</v>
      </c>
      <c r="E12" s="270"/>
      <c r="F12" s="270"/>
      <c r="G12" s="271">
        <f>G13</f>
        <v>0</v>
      </c>
      <c r="H12" s="271">
        <f t="shared" si="1"/>
        <v>384.74900000000002</v>
      </c>
      <c r="I12" s="271">
        <f t="shared" si="1"/>
        <v>384.74900000000002</v>
      </c>
    </row>
    <row r="13" spans="1:9" s="250" customFormat="1" ht="25.5">
      <c r="A13" s="248">
        <v>4</v>
      </c>
      <c r="B13" s="14" t="s">
        <v>4</v>
      </c>
      <c r="C13" s="269">
        <v>807</v>
      </c>
      <c r="D13" s="270" t="s">
        <v>185</v>
      </c>
      <c r="E13" s="270" t="s">
        <v>61</v>
      </c>
      <c r="F13" s="270"/>
      <c r="G13" s="271">
        <f>G14</f>
        <v>0</v>
      </c>
      <c r="H13" s="271">
        <f t="shared" si="1"/>
        <v>384.74900000000002</v>
      </c>
      <c r="I13" s="271">
        <f t="shared" si="1"/>
        <v>384.74900000000002</v>
      </c>
    </row>
    <row r="14" spans="1:9" s="250" customFormat="1">
      <c r="A14" s="247">
        <v>5</v>
      </c>
      <c r="B14" s="14" t="s">
        <v>62</v>
      </c>
      <c r="C14" s="269">
        <v>807</v>
      </c>
      <c r="D14" s="270" t="s">
        <v>185</v>
      </c>
      <c r="E14" s="270" t="s">
        <v>45</v>
      </c>
      <c r="F14" s="270"/>
      <c r="G14" s="271">
        <f>G15</f>
        <v>0</v>
      </c>
      <c r="H14" s="271">
        <f t="shared" si="1"/>
        <v>384.74900000000002</v>
      </c>
      <c r="I14" s="271">
        <f t="shared" si="1"/>
        <v>384.74900000000002</v>
      </c>
    </row>
    <row r="15" spans="1:9" s="250" customFormat="1">
      <c r="A15" s="248">
        <v>6</v>
      </c>
      <c r="B15" s="249" t="s">
        <v>67</v>
      </c>
      <c r="C15" s="269">
        <v>807</v>
      </c>
      <c r="D15" s="270" t="s">
        <v>185</v>
      </c>
      <c r="E15" s="270" t="s">
        <v>45</v>
      </c>
      <c r="F15" s="270" t="s">
        <v>118</v>
      </c>
      <c r="G15" s="271">
        <f>G16</f>
        <v>0</v>
      </c>
      <c r="H15" s="271">
        <f t="shared" si="1"/>
        <v>384.74900000000002</v>
      </c>
      <c r="I15" s="271">
        <f t="shared" si="1"/>
        <v>384.74900000000002</v>
      </c>
    </row>
    <row r="16" spans="1:9" s="250" customFormat="1">
      <c r="A16" s="247">
        <v>7</v>
      </c>
      <c r="B16" s="249" t="s">
        <v>68</v>
      </c>
      <c r="C16" s="269">
        <v>807</v>
      </c>
      <c r="D16" s="270" t="s">
        <v>185</v>
      </c>
      <c r="E16" s="270" t="s">
        <v>45</v>
      </c>
      <c r="F16" s="270" t="s">
        <v>119</v>
      </c>
      <c r="G16" s="271">
        <v>0</v>
      </c>
      <c r="H16" s="271">
        <v>384.74900000000002</v>
      </c>
      <c r="I16" s="271">
        <v>384.74900000000002</v>
      </c>
    </row>
    <row r="17" spans="1:9" s="250" customFormat="1" ht="29.25" customHeight="1">
      <c r="A17" s="248">
        <v>8</v>
      </c>
      <c r="B17" s="254" t="s">
        <v>15</v>
      </c>
      <c r="C17" s="266">
        <v>807</v>
      </c>
      <c r="D17" s="267" t="s">
        <v>177</v>
      </c>
      <c r="E17" s="267"/>
      <c r="F17" s="267"/>
      <c r="G17" s="268">
        <f>G18+G24+G35+G51</f>
        <v>1718.0258199999998</v>
      </c>
      <c r="H17" s="268">
        <f>H24+H35</f>
        <v>1076.5433399999999</v>
      </c>
      <c r="I17" s="268">
        <f>I24+I35</f>
        <v>1096.2541700000002</v>
      </c>
    </row>
    <row r="18" spans="1:9" ht="25.5">
      <c r="A18" s="247">
        <v>9</v>
      </c>
      <c r="B18" s="302" t="s">
        <v>458</v>
      </c>
      <c r="C18" s="269">
        <v>807</v>
      </c>
      <c r="D18" s="272" t="s">
        <v>459</v>
      </c>
      <c r="E18" s="270"/>
      <c r="F18" s="270"/>
      <c r="G18" s="268">
        <f>G19</f>
        <v>22.924669999999999</v>
      </c>
      <c r="H18" s="268">
        <f t="shared" ref="H18:I18" si="2">H19</f>
        <v>0</v>
      </c>
      <c r="I18" s="268">
        <f t="shared" si="2"/>
        <v>0</v>
      </c>
    </row>
    <row r="19" spans="1:9" ht="78" customHeight="1">
      <c r="A19" s="248">
        <v>10</v>
      </c>
      <c r="B19" s="303" t="s">
        <v>464</v>
      </c>
      <c r="C19" s="269">
        <v>807</v>
      </c>
      <c r="D19" s="272" t="s">
        <v>459</v>
      </c>
      <c r="E19" s="270"/>
      <c r="F19" s="270"/>
      <c r="G19" s="271">
        <v>22.924669999999999</v>
      </c>
      <c r="H19" s="271">
        <v>0</v>
      </c>
      <c r="I19" s="271">
        <v>0</v>
      </c>
    </row>
    <row r="20" spans="1:9" ht="25.5">
      <c r="A20" s="247">
        <v>11</v>
      </c>
      <c r="B20" s="304" t="s">
        <v>142</v>
      </c>
      <c r="C20" s="269">
        <v>807</v>
      </c>
      <c r="D20" s="270" t="s">
        <v>461</v>
      </c>
      <c r="E20" s="270" t="s">
        <v>50</v>
      </c>
      <c r="F20" s="270"/>
      <c r="G20" s="271">
        <f>G19</f>
        <v>22.924669999999999</v>
      </c>
      <c r="H20" s="271">
        <f t="shared" ref="H20:I21" si="3">H19</f>
        <v>0</v>
      </c>
      <c r="I20" s="271">
        <f t="shared" si="3"/>
        <v>0</v>
      </c>
    </row>
    <row r="21" spans="1:9" ht="25.5">
      <c r="A21" s="248">
        <v>12</v>
      </c>
      <c r="B21" s="304" t="s">
        <v>141</v>
      </c>
      <c r="C21" s="269">
        <v>807</v>
      </c>
      <c r="D21" s="270" t="s">
        <v>461</v>
      </c>
      <c r="E21" s="270" t="s">
        <v>43</v>
      </c>
      <c r="F21" s="270"/>
      <c r="G21" s="271">
        <f>G20</f>
        <v>22.924669999999999</v>
      </c>
      <c r="H21" s="271">
        <f t="shared" si="3"/>
        <v>0</v>
      </c>
      <c r="I21" s="271">
        <f t="shared" si="3"/>
        <v>0</v>
      </c>
    </row>
    <row r="22" spans="1:9">
      <c r="A22" s="247">
        <v>13</v>
      </c>
      <c r="B22" s="305" t="s">
        <v>320</v>
      </c>
      <c r="C22" s="269">
        <v>807</v>
      </c>
      <c r="D22" s="270" t="s">
        <v>461</v>
      </c>
      <c r="E22" s="270" t="s">
        <v>43</v>
      </c>
      <c r="F22" s="270" t="s">
        <v>121</v>
      </c>
      <c r="G22" s="271">
        <f t="shared" ref="G22:I23" si="4">G21</f>
        <v>22.924669999999999</v>
      </c>
      <c r="H22" s="271">
        <f t="shared" si="4"/>
        <v>0</v>
      </c>
      <c r="I22" s="271">
        <f t="shared" si="4"/>
        <v>0</v>
      </c>
    </row>
    <row r="23" spans="1:9">
      <c r="A23" s="248">
        <v>14</v>
      </c>
      <c r="B23" s="305" t="s">
        <v>40</v>
      </c>
      <c r="C23" s="269">
        <v>807</v>
      </c>
      <c r="D23" s="270" t="s">
        <v>461</v>
      </c>
      <c r="E23" s="270" t="s">
        <v>43</v>
      </c>
      <c r="F23" s="270" t="s">
        <v>120</v>
      </c>
      <c r="G23" s="271">
        <f>G22</f>
        <v>22.924669999999999</v>
      </c>
      <c r="H23" s="271">
        <f t="shared" si="4"/>
        <v>0</v>
      </c>
      <c r="I23" s="271">
        <f t="shared" si="4"/>
        <v>0</v>
      </c>
    </row>
    <row r="24" spans="1:9" s="250" customFormat="1" ht="25.5">
      <c r="A24" s="247">
        <v>15</v>
      </c>
      <c r="B24" s="254" t="s">
        <v>375</v>
      </c>
      <c r="C24" s="269">
        <v>807</v>
      </c>
      <c r="D24" s="272" t="s">
        <v>176</v>
      </c>
      <c r="E24" s="270"/>
      <c r="F24" s="270"/>
      <c r="G24" s="268">
        <f>G25+G30</f>
        <v>468.26934</v>
      </c>
      <c r="H24" s="268">
        <f t="shared" ref="H24:I24" si="5">H25+H30</f>
        <v>488.48733999999996</v>
      </c>
      <c r="I24" s="268">
        <f t="shared" si="5"/>
        <v>508.19817</v>
      </c>
    </row>
    <row r="25" spans="1:9" s="250" customFormat="1" ht="90" customHeight="1">
      <c r="A25" s="248">
        <v>16</v>
      </c>
      <c r="B25" s="262" t="s">
        <v>376</v>
      </c>
      <c r="C25" s="269">
        <v>807</v>
      </c>
      <c r="D25" s="270" t="s">
        <v>176</v>
      </c>
      <c r="E25" s="270"/>
      <c r="F25" s="270"/>
      <c r="G25" s="271">
        <v>247.68280999999999</v>
      </c>
      <c r="H25" s="271">
        <v>105.7</v>
      </c>
      <c r="I25" s="271">
        <v>110.1</v>
      </c>
    </row>
    <row r="26" spans="1:9" s="250" customFormat="1" ht="25.5">
      <c r="A26" s="247">
        <v>17</v>
      </c>
      <c r="B26" s="249" t="s">
        <v>142</v>
      </c>
      <c r="C26" s="269">
        <v>807</v>
      </c>
      <c r="D26" s="270" t="s">
        <v>178</v>
      </c>
      <c r="E26" s="270" t="s">
        <v>50</v>
      </c>
      <c r="F26" s="270"/>
      <c r="G26" s="271">
        <f>G25</f>
        <v>247.68280999999999</v>
      </c>
      <c r="H26" s="271">
        <f t="shared" ref="H26:I29" si="6">H25</f>
        <v>105.7</v>
      </c>
      <c r="I26" s="271">
        <f t="shared" si="6"/>
        <v>110.1</v>
      </c>
    </row>
    <row r="27" spans="1:9" s="250" customFormat="1" ht="25.5">
      <c r="A27" s="248">
        <v>18</v>
      </c>
      <c r="B27" s="249" t="s">
        <v>141</v>
      </c>
      <c r="C27" s="269">
        <v>807</v>
      </c>
      <c r="D27" s="270" t="s">
        <v>178</v>
      </c>
      <c r="E27" s="270" t="s">
        <v>43</v>
      </c>
      <c r="F27" s="270"/>
      <c r="G27" s="271">
        <f>G26</f>
        <v>247.68280999999999</v>
      </c>
      <c r="H27" s="271">
        <f t="shared" si="6"/>
        <v>105.7</v>
      </c>
      <c r="I27" s="271">
        <f t="shared" si="6"/>
        <v>110.1</v>
      </c>
    </row>
    <row r="28" spans="1:9" s="250" customFormat="1">
      <c r="A28" s="247">
        <v>19</v>
      </c>
      <c r="B28" s="249" t="s">
        <v>63</v>
      </c>
      <c r="C28" s="269">
        <v>807</v>
      </c>
      <c r="D28" s="270" t="s">
        <v>178</v>
      </c>
      <c r="E28" s="270" t="s">
        <v>43</v>
      </c>
      <c r="F28" s="270" t="s">
        <v>123</v>
      </c>
      <c r="G28" s="271">
        <f t="shared" ref="G28" si="7">G27</f>
        <v>247.68280999999999</v>
      </c>
      <c r="H28" s="271">
        <f t="shared" si="6"/>
        <v>105.7</v>
      </c>
      <c r="I28" s="271">
        <f t="shared" si="6"/>
        <v>110.1</v>
      </c>
    </row>
    <row r="29" spans="1:9" s="250" customFormat="1">
      <c r="A29" s="248">
        <v>20</v>
      </c>
      <c r="B29" s="249" t="s">
        <v>3</v>
      </c>
      <c r="C29" s="269">
        <v>807</v>
      </c>
      <c r="D29" s="270" t="s">
        <v>178</v>
      </c>
      <c r="E29" s="270" t="s">
        <v>43</v>
      </c>
      <c r="F29" s="270" t="s">
        <v>122</v>
      </c>
      <c r="G29" s="271">
        <f>G28</f>
        <v>247.68280999999999</v>
      </c>
      <c r="H29" s="271">
        <f t="shared" si="6"/>
        <v>105.7</v>
      </c>
      <c r="I29" s="271">
        <f t="shared" si="6"/>
        <v>110.1</v>
      </c>
    </row>
    <row r="30" spans="1:9" s="250" customFormat="1" ht="96.75" customHeight="1">
      <c r="A30" s="247">
        <v>21</v>
      </c>
      <c r="B30" s="249" t="s">
        <v>449</v>
      </c>
      <c r="C30" s="269">
        <v>807</v>
      </c>
      <c r="D30" s="272" t="s">
        <v>176</v>
      </c>
      <c r="E30" s="270"/>
      <c r="F30" s="270"/>
      <c r="G30" s="271">
        <v>220.58653000000001</v>
      </c>
      <c r="H30" s="271">
        <v>382.78733999999997</v>
      </c>
      <c r="I30" s="271">
        <v>398.09816999999998</v>
      </c>
    </row>
    <row r="31" spans="1:9" s="250" customFormat="1" ht="25.5">
      <c r="A31" s="248">
        <v>22</v>
      </c>
      <c r="B31" s="249" t="s">
        <v>142</v>
      </c>
      <c r="C31" s="269">
        <v>807</v>
      </c>
      <c r="D31" s="270" t="s">
        <v>448</v>
      </c>
      <c r="E31" s="270" t="s">
        <v>50</v>
      </c>
      <c r="F31" s="270"/>
      <c r="G31" s="271">
        <f>G30</f>
        <v>220.58653000000001</v>
      </c>
      <c r="H31" s="271">
        <v>0</v>
      </c>
      <c r="I31" s="271">
        <v>0</v>
      </c>
    </row>
    <row r="32" spans="1:9" s="250" customFormat="1" ht="25.5">
      <c r="A32" s="247">
        <v>23</v>
      </c>
      <c r="B32" s="249" t="s">
        <v>141</v>
      </c>
      <c r="C32" s="269">
        <v>807</v>
      </c>
      <c r="D32" s="270" t="s">
        <v>448</v>
      </c>
      <c r="E32" s="270" t="s">
        <v>43</v>
      </c>
      <c r="F32" s="270"/>
      <c r="G32" s="271">
        <f>G31</f>
        <v>220.58653000000001</v>
      </c>
      <c r="H32" s="271">
        <v>0</v>
      </c>
      <c r="I32" s="271">
        <v>0</v>
      </c>
    </row>
    <row r="33" spans="1:9" s="250" customFormat="1">
      <c r="A33" s="248">
        <v>24</v>
      </c>
      <c r="B33" s="249" t="s">
        <v>63</v>
      </c>
      <c r="C33" s="269">
        <v>807</v>
      </c>
      <c r="D33" s="270" t="s">
        <v>448</v>
      </c>
      <c r="E33" s="270" t="s">
        <v>43</v>
      </c>
      <c r="F33" s="270" t="s">
        <v>123</v>
      </c>
      <c r="G33" s="271">
        <f t="shared" ref="G33:I34" si="8">G32</f>
        <v>220.58653000000001</v>
      </c>
      <c r="H33" s="271">
        <f t="shared" si="8"/>
        <v>0</v>
      </c>
      <c r="I33" s="271">
        <f t="shared" si="8"/>
        <v>0</v>
      </c>
    </row>
    <row r="34" spans="1:9" s="250" customFormat="1">
      <c r="A34" s="247">
        <v>25</v>
      </c>
      <c r="B34" s="249" t="s">
        <v>3</v>
      </c>
      <c r="C34" s="269">
        <v>807</v>
      </c>
      <c r="D34" s="270" t="s">
        <v>448</v>
      </c>
      <c r="E34" s="270" t="s">
        <v>43</v>
      </c>
      <c r="F34" s="270" t="s">
        <v>122</v>
      </c>
      <c r="G34" s="271">
        <f>G33</f>
        <v>220.58653000000001</v>
      </c>
      <c r="H34" s="271">
        <f t="shared" si="8"/>
        <v>0</v>
      </c>
      <c r="I34" s="271">
        <f t="shared" si="8"/>
        <v>0</v>
      </c>
    </row>
    <row r="35" spans="1:9" s="250" customFormat="1" ht="25.5">
      <c r="A35" s="248">
        <v>26</v>
      </c>
      <c r="B35" s="254" t="s">
        <v>369</v>
      </c>
      <c r="C35" s="266">
        <v>807</v>
      </c>
      <c r="D35" s="267" t="s">
        <v>179</v>
      </c>
      <c r="E35" s="267"/>
      <c r="F35" s="267"/>
      <c r="G35" s="268">
        <f>G36+G41+G46</f>
        <v>521.75089000000003</v>
      </c>
      <c r="H35" s="268">
        <f t="shared" ref="H35:I35" si="9">H36+H41+H46</f>
        <v>588.05600000000004</v>
      </c>
      <c r="I35" s="268">
        <f t="shared" si="9"/>
        <v>588.05600000000004</v>
      </c>
    </row>
    <row r="36" spans="1:9" s="250" customFormat="1" ht="56.25" customHeight="1">
      <c r="A36" s="247">
        <v>27</v>
      </c>
      <c r="B36" s="260" t="s">
        <v>370</v>
      </c>
      <c r="C36" s="269">
        <v>807</v>
      </c>
      <c r="D36" s="270" t="s">
        <v>180</v>
      </c>
      <c r="E36" s="270"/>
      <c r="F36" s="270"/>
      <c r="G36" s="271">
        <f>G37</f>
        <v>450.78877999999997</v>
      </c>
      <c r="H36" s="271">
        <f t="shared" ref="H36:I37" si="10">H37</f>
        <v>588.05600000000004</v>
      </c>
      <c r="I36" s="271">
        <f t="shared" si="10"/>
        <v>588.05600000000004</v>
      </c>
    </row>
    <row r="37" spans="1:9" s="250" customFormat="1" ht="25.5">
      <c r="A37" s="248">
        <v>28</v>
      </c>
      <c r="B37" s="249" t="s">
        <v>142</v>
      </c>
      <c r="C37" s="269">
        <v>807</v>
      </c>
      <c r="D37" s="270" t="s">
        <v>180</v>
      </c>
      <c r="E37" s="270" t="s">
        <v>50</v>
      </c>
      <c r="F37" s="270"/>
      <c r="G37" s="271">
        <f>G38</f>
        <v>450.78877999999997</v>
      </c>
      <c r="H37" s="271">
        <f t="shared" si="10"/>
        <v>588.05600000000004</v>
      </c>
      <c r="I37" s="271">
        <f t="shared" si="10"/>
        <v>588.05600000000004</v>
      </c>
    </row>
    <row r="38" spans="1:9" s="250" customFormat="1" ht="28.5" customHeight="1">
      <c r="A38" s="247">
        <v>29</v>
      </c>
      <c r="B38" s="249" t="s">
        <v>141</v>
      </c>
      <c r="C38" s="269">
        <v>807</v>
      </c>
      <c r="D38" s="270" t="s">
        <v>180</v>
      </c>
      <c r="E38" s="270" t="s">
        <v>43</v>
      </c>
      <c r="F38" s="270"/>
      <c r="G38" s="271">
        <v>450.78877999999997</v>
      </c>
      <c r="H38" s="271">
        <v>588.05600000000004</v>
      </c>
      <c r="I38" s="271">
        <v>588.05600000000004</v>
      </c>
    </row>
    <row r="39" spans="1:9" s="250" customFormat="1" ht="18" customHeight="1">
      <c r="A39" s="248">
        <v>30</v>
      </c>
      <c r="B39" s="249" t="s">
        <v>39</v>
      </c>
      <c r="C39" s="269">
        <v>807</v>
      </c>
      <c r="D39" s="270" t="s">
        <v>180</v>
      </c>
      <c r="E39" s="270" t="s">
        <v>43</v>
      </c>
      <c r="F39" s="270" t="s">
        <v>124</v>
      </c>
      <c r="G39" s="271">
        <f>G38</f>
        <v>450.78877999999997</v>
      </c>
      <c r="H39" s="271">
        <f t="shared" ref="H39:I40" si="11">H38</f>
        <v>588.05600000000004</v>
      </c>
      <c r="I39" s="271">
        <f t="shared" si="11"/>
        <v>588.05600000000004</v>
      </c>
    </row>
    <row r="40" spans="1:9" s="250" customFormat="1" ht="17.25" customHeight="1">
      <c r="A40" s="247">
        <v>31</v>
      </c>
      <c r="B40" s="249" t="s">
        <v>41</v>
      </c>
      <c r="C40" s="269">
        <v>807</v>
      </c>
      <c r="D40" s="270" t="s">
        <v>180</v>
      </c>
      <c r="E40" s="270" t="s">
        <v>43</v>
      </c>
      <c r="F40" s="270" t="s">
        <v>125</v>
      </c>
      <c r="G40" s="271">
        <f>G39</f>
        <v>450.78877999999997</v>
      </c>
      <c r="H40" s="271">
        <f t="shared" si="11"/>
        <v>588.05600000000004</v>
      </c>
      <c r="I40" s="271">
        <f t="shared" si="11"/>
        <v>588.05600000000004</v>
      </c>
    </row>
    <row r="41" spans="1:9" s="250" customFormat="1" ht="66.75" customHeight="1">
      <c r="A41" s="248">
        <v>32</v>
      </c>
      <c r="B41" s="249" t="s">
        <v>377</v>
      </c>
      <c r="C41" s="269">
        <v>807</v>
      </c>
      <c r="D41" s="270" t="s">
        <v>182</v>
      </c>
      <c r="E41" s="270"/>
      <c r="F41" s="270"/>
      <c r="G41" s="271">
        <f>G42</f>
        <v>55.208480000000002</v>
      </c>
      <c r="H41" s="271">
        <f t="shared" ref="H41:I42" si="12">H42</f>
        <v>0</v>
      </c>
      <c r="I41" s="271">
        <f t="shared" si="12"/>
        <v>0</v>
      </c>
    </row>
    <row r="42" spans="1:9" s="250" customFormat="1" ht="25.5">
      <c r="A42" s="247">
        <v>33</v>
      </c>
      <c r="B42" s="249" t="s">
        <v>142</v>
      </c>
      <c r="C42" s="269">
        <v>807</v>
      </c>
      <c r="D42" s="270" t="s">
        <v>182</v>
      </c>
      <c r="E42" s="270" t="s">
        <v>50</v>
      </c>
      <c r="F42" s="270"/>
      <c r="G42" s="271">
        <f>G43</f>
        <v>55.208480000000002</v>
      </c>
      <c r="H42" s="271">
        <f t="shared" si="12"/>
        <v>0</v>
      </c>
      <c r="I42" s="271">
        <f t="shared" si="12"/>
        <v>0</v>
      </c>
    </row>
    <row r="43" spans="1:9" s="250" customFormat="1" ht="30.75" customHeight="1">
      <c r="A43" s="248">
        <v>34</v>
      </c>
      <c r="B43" s="249" t="s">
        <v>141</v>
      </c>
      <c r="C43" s="269">
        <v>807</v>
      </c>
      <c r="D43" s="270" t="s">
        <v>182</v>
      </c>
      <c r="E43" s="270" t="s">
        <v>43</v>
      </c>
      <c r="F43" s="270"/>
      <c r="G43" s="271">
        <v>55.208480000000002</v>
      </c>
      <c r="H43" s="271">
        <v>0</v>
      </c>
      <c r="I43" s="271">
        <v>0</v>
      </c>
    </row>
    <row r="44" spans="1:9" s="250" customFormat="1" ht="13.5" customHeight="1">
      <c r="A44" s="247">
        <v>35</v>
      </c>
      <c r="B44" s="249" t="s">
        <v>39</v>
      </c>
      <c r="C44" s="269">
        <v>807</v>
      </c>
      <c r="D44" s="270" t="s">
        <v>182</v>
      </c>
      <c r="E44" s="270" t="s">
        <v>43</v>
      </c>
      <c r="F44" s="270" t="s">
        <v>124</v>
      </c>
      <c r="G44" s="271">
        <f t="shared" ref="G44:I45" si="13">G43</f>
        <v>55.208480000000002</v>
      </c>
      <c r="H44" s="271">
        <f t="shared" si="13"/>
        <v>0</v>
      </c>
      <c r="I44" s="271">
        <f t="shared" si="13"/>
        <v>0</v>
      </c>
    </row>
    <row r="45" spans="1:9" s="250" customFormat="1" ht="12.75" customHeight="1">
      <c r="A45" s="248">
        <v>36</v>
      </c>
      <c r="B45" s="249" t="s">
        <v>41</v>
      </c>
      <c r="C45" s="269">
        <v>807</v>
      </c>
      <c r="D45" s="270" t="s">
        <v>182</v>
      </c>
      <c r="E45" s="270" t="s">
        <v>43</v>
      </c>
      <c r="F45" s="270" t="s">
        <v>125</v>
      </c>
      <c r="G45" s="271">
        <f t="shared" si="13"/>
        <v>55.208480000000002</v>
      </c>
      <c r="H45" s="271">
        <f t="shared" si="13"/>
        <v>0</v>
      </c>
      <c r="I45" s="271">
        <f t="shared" si="13"/>
        <v>0</v>
      </c>
    </row>
    <row r="46" spans="1:9" s="250" customFormat="1" ht="63.75">
      <c r="A46" s="247">
        <v>37</v>
      </c>
      <c r="B46" s="249" t="s">
        <v>372</v>
      </c>
      <c r="C46" s="269">
        <v>807</v>
      </c>
      <c r="D46" s="270" t="s">
        <v>183</v>
      </c>
      <c r="E46" s="270"/>
      <c r="F46" s="270"/>
      <c r="G46" s="271">
        <f>G47</f>
        <v>15.753629999999999</v>
      </c>
      <c r="H46" s="271">
        <f t="shared" ref="H46:I47" si="14">H47</f>
        <v>0</v>
      </c>
      <c r="I46" s="271">
        <f t="shared" si="14"/>
        <v>0</v>
      </c>
    </row>
    <row r="47" spans="1:9" s="250" customFormat="1" ht="25.5">
      <c r="A47" s="248">
        <v>38</v>
      </c>
      <c r="B47" s="249" t="s">
        <v>142</v>
      </c>
      <c r="C47" s="269">
        <v>807</v>
      </c>
      <c r="D47" s="270" t="s">
        <v>183</v>
      </c>
      <c r="E47" s="270" t="s">
        <v>50</v>
      </c>
      <c r="F47" s="270"/>
      <c r="G47" s="271">
        <f>G48</f>
        <v>15.753629999999999</v>
      </c>
      <c r="H47" s="271">
        <f t="shared" si="14"/>
        <v>0</v>
      </c>
      <c r="I47" s="271">
        <f t="shared" si="14"/>
        <v>0</v>
      </c>
    </row>
    <row r="48" spans="1:9" s="250" customFormat="1" ht="29.25" customHeight="1">
      <c r="A48" s="247">
        <v>39</v>
      </c>
      <c r="B48" s="249" t="s">
        <v>141</v>
      </c>
      <c r="C48" s="269">
        <v>807</v>
      </c>
      <c r="D48" s="270" t="s">
        <v>183</v>
      </c>
      <c r="E48" s="270" t="s">
        <v>43</v>
      </c>
      <c r="F48" s="270"/>
      <c r="G48" s="271">
        <v>15.753629999999999</v>
      </c>
      <c r="H48" s="271">
        <v>0</v>
      </c>
      <c r="I48" s="271">
        <v>0</v>
      </c>
    </row>
    <row r="49" spans="1:9" s="251" customFormat="1">
      <c r="A49" s="248">
        <v>40</v>
      </c>
      <c r="B49" s="249" t="s">
        <v>39</v>
      </c>
      <c r="C49" s="269">
        <v>807</v>
      </c>
      <c r="D49" s="270" t="s">
        <v>183</v>
      </c>
      <c r="E49" s="270" t="s">
        <v>43</v>
      </c>
      <c r="F49" s="270" t="s">
        <v>124</v>
      </c>
      <c r="G49" s="271">
        <f t="shared" ref="G49:I50" si="15">G48</f>
        <v>15.753629999999999</v>
      </c>
      <c r="H49" s="271">
        <f t="shared" si="15"/>
        <v>0</v>
      </c>
      <c r="I49" s="271">
        <f t="shared" si="15"/>
        <v>0</v>
      </c>
    </row>
    <row r="50" spans="1:9" s="251" customFormat="1">
      <c r="A50" s="247">
        <v>41</v>
      </c>
      <c r="B50" s="249" t="s">
        <v>41</v>
      </c>
      <c r="C50" s="269">
        <v>807</v>
      </c>
      <c r="D50" s="270" t="s">
        <v>183</v>
      </c>
      <c r="E50" s="270" t="s">
        <v>43</v>
      </c>
      <c r="F50" s="270" t="s">
        <v>125</v>
      </c>
      <c r="G50" s="271">
        <f t="shared" si="15"/>
        <v>15.753629999999999</v>
      </c>
      <c r="H50" s="271">
        <f t="shared" si="15"/>
        <v>0</v>
      </c>
      <c r="I50" s="271">
        <f t="shared" si="15"/>
        <v>0</v>
      </c>
    </row>
    <row r="51" spans="1:9" s="250" customFormat="1" ht="38.25">
      <c r="A51" s="248">
        <v>42</v>
      </c>
      <c r="B51" s="254" t="s">
        <v>410</v>
      </c>
      <c r="C51" s="266">
        <v>807</v>
      </c>
      <c r="D51" s="273" t="s">
        <v>407</v>
      </c>
      <c r="E51" s="270"/>
      <c r="F51" s="270"/>
      <c r="G51" s="268">
        <f>G52</f>
        <v>705.08091999999999</v>
      </c>
      <c r="H51" s="268">
        <f t="shared" ref="H51:I51" si="16">H52</f>
        <v>0</v>
      </c>
      <c r="I51" s="268">
        <f t="shared" si="16"/>
        <v>0</v>
      </c>
    </row>
    <row r="52" spans="1:9" s="250" customFormat="1" ht="78" customHeight="1">
      <c r="A52" s="247">
        <v>43</v>
      </c>
      <c r="B52" s="262" t="s">
        <v>408</v>
      </c>
      <c r="C52" s="269">
        <v>807</v>
      </c>
      <c r="D52" s="272" t="s">
        <v>411</v>
      </c>
      <c r="E52" s="270"/>
      <c r="F52" s="270"/>
      <c r="G52" s="271">
        <v>705.08091999999999</v>
      </c>
      <c r="H52" s="271">
        <v>0</v>
      </c>
      <c r="I52" s="271">
        <v>0</v>
      </c>
    </row>
    <row r="53" spans="1:9" s="250" customFormat="1" ht="25.5">
      <c r="A53" s="248">
        <v>44</v>
      </c>
      <c r="B53" s="249" t="s">
        <v>142</v>
      </c>
      <c r="C53" s="269">
        <v>807</v>
      </c>
      <c r="D53" s="270" t="s">
        <v>409</v>
      </c>
      <c r="E53" s="270" t="s">
        <v>50</v>
      </c>
      <c r="F53" s="270"/>
      <c r="G53" s="271">
        <f>G52</f>
        <v>705.08091999999999</v>
      </c>
      <c r="H53" s="271">
        <f t="shared" ref="H53:I54" si="17">H52</f>
        <v>0</v>
      </c>
      <c r="I53" s="271">
        <f t="shared" si="17"/>
        <v>0</v>
      </c>
    </row>
    <row r="54" spans="1:9" s="250" customFormat="1" ht="25.5">
      <c r="A54" s="247">
        <v>45</v>
      </c>
      <c r="B54" s="249" t="s">
        <v>141</v>
      </c>
      <c r="C54" s="269">
        <v>807</v>
      </c>
      <c r="D54" s="270" t="s">
        <v>409</v>
      </c>
      <c r="E54" s="270" t="s">
        <v>43</v>
      </c>
      <c r="F54" s="270"/>
      <c r="G54" s="271">
        <f>G53</f>
        <v>705.08091999999999</v>
      </c>
      <c r="H54" s="271">
        <f t="shared" si="17"/>
        <v>0</v>
      </c>
      <c r="I54" s="271">
        <f t="shared" si="17"/>
        <v>0</v>
      </c>
    </row>
    <row r="55" spans="1:9" s="250" customFormat="1">
      <c r="A55" s="248">
        <v>46</v>
      </c>
      <c r="B55" s="249" t="s">
        <v>320</v>
      </c>
      <c r="C55" s="269">
        <v>807</v>
      </c>
      <c r="D55" s="270" t="s">
        <v>409</v>
      </c>
      <c r="E55" s="270" t="s">
        <v>43</v>
      </c>
      <c r="F55" s="270" t="s">
        <v>125</v>
      </c>
      <c r="G55" s="271">
        <f t="shared" ref="G55:I56" si="18">G54</f>
        <v>705.08091999999999</v>
      </c>
      <c r="H55" s="271">
        <f t="shared" si="18"/>
        <v>0</v>
      </c>
      <c r="I55" s="271">
        <f t="shared" si="18"/>
        <v>0</v>
      </c>
    </row>
    <row r="56" spans="1:9" s="250" customFormat="1">
      <c r="A56" s="247">
        <v>47</v>
      </c>
      <c r="B56" s="249" t="s">
        <v>40</v>
      </c>
      <c r="C56" s="269">
        <v>807</v>
      </c>
      <c r="D56" s="270" t="s">
        <v>409</v>
      </c>
      <c r="E56" s="270" t="s">
        <v>43</v>
      </c>
      <c r="F56" s="270" t="s">
        <v>124</v>
      </c>
      <c r="G56" s="271">
        <f>G55</f>
        <v>705.08091999999999</v>
      </c>
      <c r="H56" s="271">
        <f t="shared" si="18"/>
        <v>0</v>
      </c>
      <c r="I56" s="271">
        <f t="shared" si="18"/>
        <v>0</v>
      </c>
    </row>
    <row r="57" spans="1:9" s="250" customFormat="1" ht="14.25">
      <c r="A57" s="248">
        <v>48</v>
      </c>
      <c r="B57" s="255" t="s">
        <v>48</v>
      </c>
      <c r="C57" s="266">
        <v>807</v>
      </c>
      <c r="D57" s="274" t="s">
        <v>162</v>
      </c>
      <c r="E57" s="275"/>
      <c r="F57" s="275"/>
      <c r="G57" s="276">
        <f>G58+G185+K16+G207+G214+G200+G178+G165+G194+G116+G123+G137+G144+G151+G158+G220+G227+G242+G105+G130</f>
        <v>12082.240530000001</v>
      </c>
      <c r="H57" s="276">
        <f>H58+H185+L16+H207+H214+H200+H178+H194+H116+H123+H137+H144+H151+H158+H220+H227+H242</f>
        <v>9465.822470000001</v>
      </c>
      <c r="I57" s="276">
        <f>I58+I185+M16+I207+I214+I200+I178+I194+I116+I123+I137+I144+I151+I158+I220+I227+I242</f>
        <v>9185.1444300000003</v>
      </c>
    </row>
    <row r="58" spans="1:9" s="251" customFormat="1">
      <c r="A58" s="247">
        <v>49</v>
      </c>
      <c r="B58" s="256" t="s">
        <v>53</v>
      </c>
      <c r="C58" s="266">
        <v>807</v>
      </c>
      <c r="D58" s="274" t="s">
        <v>163</v>
      </c>
      <c r="E58" s="274"/>
      <c r="F58" s="274"/>
      <c r="G58" s="276">
        <f>G59+G72+G82+G93+G99+G77+G87</f>
        <v>6720.6136199999992</v>
      </c>
      <c r="H58" s="276">
        <f t="shared" ref="H58:I58" si="19">H59+H72+H99</f>
        <v>6485.8517899999997</v>
      </c>
      <c r="I58" s="276">
        <f t="shared" si="19"/>
        <v>6220.1821899999995</v>
      </c>
    </row>
    <row r="59" spans="1:9" s="250" customFormat="1" ht="38.25">
      <c r="A59" s="248">
        <v>50</v>
      </c>
      <c r="B59" s="254" t="s">
        <v>290</v>
      </c>
      <c r="C59" s="266">
        <v>807</v>
      </c>
      <c r="D59" s="267" t="s">
        <v>168</v>
      </c>
      <c r="E59" s="270"/>
      <c r="F59" s="270"/>
      <c r="G59" s="268">
        <f>G60+G64+G68</f>
        <v>5202.9824199999994</v>
      </c>
      <c r="H59" s="268">
        <f>H60+H64+H68</f>
        <v>5431.1117899999999</v>
      </c>
      <c r="I59" s="268">
        <f>I60+I64+I68</f>
        <v>5165.4421899999998</v>
      </c>
    </row>
    <row r="60" spans="1:9" s="250" customFormat="1" ht="51">
      <c r="A60" s="247">
        <v>51</v>
      </c>
      <c r="B60" s="249" t="s">
        <v>210</v>
      </c>
      <c r="C60" s="269">
        <v>807</v>
      </c>
      <c r="D60" s="270" t="s">
        <v>168</v>
      </c>
      <c r="E60" s="270" t="s">
        <v>49</v>
      </c>
      <c r="F60" s="270"/>
      <c r="G60" s="271">
        <f>G61</f>
        <v>1786.88327</v>
      </c>
      <c r="H60" s="271">
        <f t="shared" ref="H60:I60" si="20">H61</f>
        <v>2857.0545000000002</v>
      </c>
      <c r="I60" s="271">
        <f t="shared" si="20"/>
        <v>2857.0545000000002</v>
      </c>
    </row>
    <row r="61" spans="1:9" s="250" customFormat="1" ht="25.5">
      <c r="A61" s="248">
        <v>52</v>
      </c>
      <c r="B61" s="249" t="s">
        <v>192</v>
      </c>
      <c r="C61" s="269">
        <v>807</v>
      </c>
      <c r="D61" s="270" t="s">
        <v>168</v>
      </c>
      <c r="E61" s="270" t="s">
        <v>46</v>
      </c>
      <c r="F61" s="270"/>
      <c r="G61" s="271">
        <f>G62</f>
        <v>1786.88327</v>
      </c>
      <c r="H61" s="271">
        <v>2857.0545000000002</v>
      </c>
      <c r="I61" s="271">
        <v>2857.0545000000002</v>
      </c>
    </row>
    <row r="62" spans="1:9" s="250" customFormat="1">
      <c r="A62" s="247">
        <v>53</v>
      </c>
      <c r="B62" s="257" t="s">
        <v>36</v>
      </c>
      <c r="C62" s="269">
        <v>807</v>
      </c>
      <c r="D62" s="270" t="s">
        <v>168</v>
      </c>
      <c r="E62" s="275" t="s">
        <v>46</v>
      </c>
      <c r="F62" s="275" t="s">
        <v>126</v>
      </c>
      <c r="G62" s="277">
        <f>G63</f>
        <v>1786.88327</v>
      </c>
      <c r="H62" s="277">
        <f>H61</f>
        <v>2857.0545000000002</v>
      </c>
      <c r="I62" s="277">
        <f>I61</f>
        <v>2857.0545000000002</v>
      </c>
    </row>
    <row r="63" spans="1:9" s="250" customFormat="1" ht="38.25">
      <c r="A63" s="248">
        <v>54</v>
      </c>
      <c r="B63" s="257" t="s">
        <v>211</v>
      </c>
      <c r="C63" s="269">
        <v>807</v>
      </c>
      <c r="D63" s="270" t="s">
        <v>168</v>
      </c>
      <c r="E63" s="275" t="s">
        <v>46</v>
      </c>
      <c r="F63" s="275" t="s">
        <v>127</v>
      </c>
      <c r="G63" s="271">
        <v>1786.88327</v>
      </c>
      <c r="H63" s="271">
        <f t="shared" ref="H63:I63" si="21">H61</f>
        <v>2857.0545000000002</v>
      </c>
      <c r="I63" s="271">
        <f t="shared" si="21"/>
        <v>2857.0545000000002</v>
      </c>
    </row>
    <row r="64" spans="1:9" s="250" customFormat="1" ht="25.5">
      <c r="A64" s="247">
        <v>55</v>
      </c>
      <c r="B64" s="249" t="s">
        <v>142</v>
      </c>
      <c r="C64" s="269">
        <v>807</v>
      </c>
      <c r="D64" s="270" t="s">
        <v>168</v>
      </c>
      <c r="E64" s="270" t="s">
        <v>50</v>
      </c>
      <c r="F64" s="270"/>
      <c r="G64" s="271">
        <f>G65</f>
        <v>3414.3238999999999</v>
      </c>
      <c r="H64" s="271">
        <f>H65</f>
        <v>2562.1562899999999</v>
      </c>
      <c r="I64" s="271">
        <f>I65</f>
        <v>2296.4866900000002</v>
      </c>
    </row>
    <row r="65" spans="1:9" s="250" customFormat="1" ht="25.5">
      <c r="A65" s="248">
        <v>56</v>
      </c>
      <c r="B65" s="249" t="s">
        <v>2</v>
      </c>
      <c r="C65" s="269">
        <v>807</v>
      </c>
      <c r="D65" s="270" t="s">
        <v>168</v>
      </c>
      <c r="E65" s="270" t="s">
        <v>43</v>
      </c>
      <c r="F65" s="270"/>
      <c r="G65" s="271">
        <v>3414.3238999999999</v>
      </c>
      <c r="H65" s="271">
        <v>2562.1562899999999</v>
      </c>
      <c r="I65" s="271">
        <v>2296.4866900000002</v>
      </c>
    </row>
    <row r="66" spans="1:9" s="250" customFormat="1">
      <c r="A66" s="247">
        <v>57</v>
      </c>
      <c r="B66" s="257" t="s">
        <v>36</v>
      </c>
      <c r="C66" s="269">
        <v>807</v>
      </c>
      <c r="D66" s="270" t="s">
        <v>168</v>
      </c>
      <c r="E66" s="270" t="s">
        <v>43</v>
      </c>
      <c r="F66" s="270" t="s">
        <v>126</v>
      </c>
      <c r="G66" s="271">
        <f>G65</f>
        <v>3414.3238999999999</v>
      </c>
      <c r="H66" s="271">
        <f t="shared" ref="H66:I66" si="22">H65</f>
        <v>2562.1562899999999</v>
      </c>
      <c r="I66" s="271">
        <f t="shared" si="22"/>
        <v>2296.4866900000002</v>
      </c>
    </row>
    <row r="67" spans="1:9" s="250" customFormat="1" ht="38.25">
      <c r="A67" s="248">
        <v>58</v>
      </c>
      <c r="B67" s="257" t="s">
        <v>211</v>
      </c>
      <c r="C67" s="269">
        <v>807</v>
      </c>
      <c r="D67" s="270" t="s">
        <v>168</v>
      </c>
      <c r="E67" s="270" t="s">
        <v>43</v>
      </c>
      <c r="F67" s="270" t="s">
        <v>127</v>
      </c>
      <c r="G67" s="271">
        <f>G66</f>
        <v>3414.3238999999999</v>
      </c>
      <c r="H67" s="271">
        <f>H66</f>
        <v>2562.1562899999999</v>
      </c>
      <c r="I67" s="271">
        <f>I66</f>
        <v>2296.4866900000002</v>
      </c>
    </row>
    <row r="68" spans="1:9" s="250" customFormat="1">
      <c r="A68" s="247">
        <v>59</v>
      </c>
      <c r="B68" s="249" t="s">
        <v>56</v>
      </c>
      <c r="C68" s="269">
        <v>807</v>
      </c>
      <c r="D68" s="270" t="s">
        <v>168</v>
      </c>
      <c r="E68" s="270" t="s">
        <v>57</v>
      </c>
      <c r="F68" s="270"/>
      <c r="G68" s="271">
        <f>G69</f>
        <v>1.77525</v>
      </c>
      <c r="H68" s="271">
        <f t="shared" ref="H68:I68" si="23">H69</f>
        <v>11.901</v>
      </c>
      <c r="I68" s="271">
        <f t="shared" si="23"/>
        <v>11.901</v>
      </c>
    </row>
    <row r="69" spans="1:9" s="250" customFormat="1">
      <c r="A69" s="248">
        <v>60</v>
      </c>
      <c r="B69" s="249" t="s">
        <v>58</v>
      </c>
      <c r="C69" s="269">
        <v>807</v>
      </c>
      <c r="D69" s="270" t="s">
        <v>168</v>
      </c>
      <c r="E69" s="270" t="s">
        <v>47</v>
      </c>
      <c r="F69" s="270"/>
      <c r="G69" s="271">
        <v>1.77525</v>
      </c>
      <c r="H69" s="271">
        <v>11.901</v>
      </c>
      <c r="I69" s="271">
        <v>11.901</v>
      </c>
    </row>
    <row r="70" spans="1:9" s="250" customFormat="1">
      <c r="A70" s="247">
        <v>61</v>
      </c>
      <c r="B70" s="257" t="s">
        <v>36</v>
      </c>
      <c r="C70" s="269">
        <v>807</v>
      </c>
      <c r="D70" s="270" t="s">
        <v>168</v>
      </c>
      <c r="E70" s="270" t="s">
        <v>47</v>
      </c>
      <c r="F70" s="270" t="s">
        <v>126</v>
      </c>
      <c r="G70" s="271">
        <f t="shared" ref="G70:I70" si="24">G69</f>
        <v>1.77525</v>
      </c>
      <c r="H70" s="271">
        <f t="shared" si="24"/>
        <v>11.901</v>
      </c>
      <c r="I70" s="271">
        <f t="shared" si="24"/>
        <v>11.901</v>
      </c>
    </row>
    <row r="71" spans="1:9" s="250" customFormat="1" ht="38.25">
      <c r="A71" s="248">
        <v>62</v>
      </c>
      <c r="B71" s="257" t="s">
        <v>211</v>
      </c>
      <c r="C71" s="269">
        <v>807</v>
      </c>
      <c r="D71" s="270" t="s">
        <v>168</v>
      </c>
      <c r="E71" s="270" t="s">
        <v>47</v>
      </c>
      <c r="F71" s="270" t="s">
        <v>127</v>
      </c>
      <c r="G71" s="271">
        <f>G70</f>
        <v>1.77525</v>
      </c>
      <c r="H71" s="271">
        <f>H70</f>
        <v>11.901</v>
      </c>
      <c r="I71" s="271">
        <f>I70</f>
        <v>11.901</v>
      </c>
    </row>
    <row r="72" spans="1:9" s="250" customFormat="1" ht="33" customHeight="1">
      <c r="A72" s="247">
        <v>63</v>
      </c>
      <c r="B72" s="256" t="s">
        <v>187</v>
      </c>
      <c r="C72" s="266">
        <v>807</v>
      </c>
      <c r="D72" s="274" t="s">
        <v>186</v>
      </c>
      <c r="E72" s="275"/>
      <c r="F72" s="275"/>
      <c r="G72" s="276">
        <f>G73</f>
        <v>1013.2862</v>
      </c>
      <c r="H72" s="276">
        <f t="shared" ref="H72:I73" si="25">H73</f>
        <v>1054.74</v>
      </c>
      <c r="I72" s="276">
        <f t="shared" si="25"/>
        <v>1054.74</v>
      </c>
    </row>
    <row r="73" spans="1:9" s="250" customFormat="1" ht="51">
      <c r="A73" s="248">
        <v>64</v>
      </c>
      <c r="B73" s="257" t="s">
        <v>55</v>
      </c>
      <c r="C73" s="269">
        <v>807</v>
      </c>
      <c r="D73" s="275" t="s">
        <v>186</v>
      </c>
      <c r="E73" s="278" t="s">
        <v>49</v>
      </c>
      <c r="F73" s="275"/>
      <c r="G73" s="279">
        <f>G74</f>
        <v>1013.2862</v>
      </c>
      <c r="H73" s="279">
        <f t="shared" si="25"/>
        <v>1054.74</v>
      </c>
      <c r="I73" s="279">
        <f t="shared" si="25"/>
        <v>1054.74</v>
      </c>
    </row>
    <row r="74" spans="1:9" s="250" customFormat="1" ht="25.5">
      <c r="A74" s="247">
        <v>65</v>
      </c>
      <c r="B74" s="257" t="s">
        <v>54</v>
      </c>
      <c r="C74" s="269">
        <v>807</v>
      </c>
      <c r="D74" s="275" t="s">
        <v>186</v>
      </c>
      <c r="E74" s="275" t="s">
        <v>46</v>
      </c>
      <c r="F74" s="275"/>
      <c r="G74" s="279">
        <v>1013.2862</v>
      </c>
      <c r="H74" s="280">
        <v>1054.74</v>
      </c>
      <c r="I74" s="280">
        <v>1054.74</v>
      </c>
    </row>
    <row r="75" spans="1:9" s="250" customFormat="1">
      <c r="A75" s="248">
        <v>66</v>
      </c>
      <c r="B75" s="257" t="s">
        <v>36</v>
      </c>
      <c r="C75" s="269">
        <v>807</v>
      </c>
      <c r="D75" s="275" t="s">
        <v>186</v>
      </c>
      <c r="E75" s="275" t="s">
        <v>46</v>
      </c>
      <c r="F75" s="275" t="s">
        <v>126</v>
      </c>
      <c r="G75" s="277">
        <f>G74</f>
        <v>1013.2862</v>
      </c>
      <c r="H75" s="277">
        <f>H74</f>
        <v>1054.74</v>
      </c>
      <c r="I75" s="277">
        <f>I74</f>
        <v>1054.74</v>
      </c>
    </row>
    <row r="76" spans="1:9" s="250" customFormat="1" ht="25.5">
      <c r="A76" s="247">
        <v>67</v>
      </c>
      <c r="B76" s="257" t="s">
        <v>18</v>
      </c>
      <c r="C76" s="269">
        <v>807</v>
      </c>
      <c r="D76" s="275" t="s">
        <v>186</v>
      </c>
      <c r="E76" s="275" t="s">
        <v>46</v>
      </c>
      <c r="F76" s="275" t="s">
        <v>128</v>
      </c>
      <c r="G76" s="279">
        <f>G74</f>
        <v>1013.2862</v>
      </c>
      <c r="H76" s="279">
        <f>H74</f>
        <v>1054.74</v>
      </c>
      <c r="I76" s="279">
        <f>I74</f>
        <v>1054.74</v>
      </c>
    </row>
    <row r="77" spans="1:9" s="250" customFormat="1" ht="33" customHeight="1">
      <c r="A77" s="248">
        <v>68</v>
      </c>
      <c r="B77" s="256" t="s">
        <v>187</v>
      </c>
      <c r="C77" s="266">
        <v>807</v>
      </c>
      <c r="D77" s="274" t="s">
        <v>503</v>
      </c>
      <c r="E77" s="275"/>
      <c r="F77" s="275"/>
      <c r="G77" s="276">
        <f>G78</f>
        <v>11.933999999999999</v>
      </c>
      <c r="H77" s="276">
        <f t="shared" ref="H77:I78" si="26">H78</f>
        <v>0</v>
      </c>
      <c r="I77" s="276">
        <f t="shared" si="26"/>
        <v>0</v>
      </c>
    </row>
    <row r="78" spans="1:9" s="250" customFormat="1" ht="38.25">
      <c r="A78" s="247">
        <v>69</v>
      </c>
      <c r="B78" s="249" t="s">
        <v>488</v>
      </c>
      <c r="C78" s="269">
        <v>807</v>
      </c>
      <c r="D78" s="270" t="s">
        <v>503</v>
      </c>
      <c r="E78" s="278" t="s">
        <v>49</v>
      </c>
      <c r="F78" s="275"/>
      <c r="G78" s="279">
        <f>G79</f>
        <v>11.933999999999999</v>
      </c>
      <c r="H78" s="279">
        <f t="shared" si="26"/>
        <v>0</v>
      </c>
      <c r="I78" s="279">
        <f t="shared" si="26"/>
        <v>0</v>
      </c>
    </row>
    <row r="79" spans="1:9" s="250" customFormat="1" ht="25.5">
      <c r="A79" s="248">
        <v>70</v>
      </c>
      <c r="B79" s="257" t="s">
        <v>54</v>
      </c>
      <c r="C79" s="269">
        <v>807</v>
      </c>
      <c r="D79" s="270" t="s">
        <v>503</v>
      </c>
      <c r="E79" s="275" t="s">
        <v>46</v>
      </c>
      <c r="F79" s="275"/>
      <c r="G79" s="279">
        <v>11.933999999999999</v>
      </c>
      <c r="H79" s="280">
        <v>0</v>
      </c>
      <c r="I79" s="280">
        <v>0</v>
      </c>
    </row>
    <row r="80" spans="1:9" s="250" customFormat="1">
      <c r="A80" s="247">
        <v>71</v>
      </c>
      <c r="B80" s="257" t="s">
        <v>36</v>
      </c>
      <c r="C80" s="269">
        <v>807</v>
      </c>
      <c r="D80" s="270" t="s">
        <v>503</v>
      </c>
      <c r="E80" s="275" t="s">
        <v>46</v>
      </c>
      <c r="F80" s="275" t="s">
        <v>126</v>
      </c>
      <c r="G80" s="277">
        <f>G79</f>
        <v>11.933999999999999</v>
      </c>
      <c r="H80" s="277">
        <f>H79</f>
        <v>0</v>
      </c>
      <c r="I80" s="277">
        <f>I79</f>
        <v>0</v>
      </c>
    </row>
    <row r="81" spans="1:9" s="250" customFormat="1" ht="25.5">
      <c r="A81" s="248">
        <v>72</v>
      </c>
      <c r="B81" s="257" t="s">
        <v>18</v>
      </c>
      <c r="C81" s="269">
        <v>807</v>
      </c>
      <c r="D81" s="270" t="s">
        <v>503</v>
      </c>
      <c r="E81" s="275" t="s">
        <v>46</v>
      </c>
      <c r="F81" s="275" t="s">
        <v>128</v>
      </c>
      <c r="G81" s="279">
        <f>G79</f>
        <v>11.933999999999999</v>
      </c>
      <c r="H81" s="279">
        <f>H79</f>
        <v>0</v>
      </c>
      <c r="I81" s="279">
        <f>I79</f>
        <v>0</v>
      </c>
    </row>
    <row r="82" spans="1:9" s="250" customFormat="1" ht="33" customHeight="1">
      <c r="A82" s="247">
        <v>73</v>
      </c>
      <c r="B82" s="256" t="s">
        <v>187</v>
      </c>
      <c r="C82" s="266">
        <v>807</v>
      </c>
      <c r="D82" s="274" t="s">
        <v>489</v>
      </c>
      <c r="E82" s="275"/>
      <c r="F82" s="275"/>
      <c r="G82" s="276">
        <f>G83</f>
        <v>116.40600000000001</v>
      </c>
      <c r="H82" s="276">
        <f t="shared" ref="H82:I83" si="27">H83</f>
        <v>0</v>
      </c>
      <c r="I82" s="276">
        <f t="shared" si="27"/>
        <v>0</v>
      </c>
    </row>
    <row r="83" spans="1:9" s="250" customFormat="1" ht="38.25">
      <c r="A83" s="248">
        <v>74</v>
      </c>
      <c r="B83" s="249" t="s">
        <v>488</v>
      </c>
      <c r="C83" s="269">
        <v>807</v>
      </c>
      <c r="D83" s="270" t="s">
        <v>489</v>
      </c>
      <c r="E83" s="278" t="s">
        <v>49</v>
      </c>
      <c r="F83" s="275"/>
      <c r="G83" s="279">
        <f>G84</f>
        <v>116.40600000000001</v>
      </c>
      <c r="H83" s="279">
        <f t="shared" si="27"/>
        <v>0</v>
      </c>
      <c r="I83" s="279">
        <f t="shared" si="27"/>
        <v>0</v>
      </c>
    </row>
    <row r="84" spans="1:9" s="250" customFormat="1" ht="25.5">
      <c r="A84" s="247">
        <v>75</v>
      </c>
      <c r="B84" s="257" t="s">
        <v>54</v>
      </c>
      <c r="C84" s="269">
        <v>807</v>
      </c>
      <c r="D84" s="270" t="s">
        <v>489</v>
      </c>
      <c r="E84" s="275" t="s">
        <v>46</v>
      </c>
      <c r="F84" s="275"/>
      <c r="G84" s="279">
        <v>116.40600000000001</v>
      </c>
      <c r="H84" s="280">
        <v>0</v>
      </c>
      <c r="I84" s="280">
        <v>0</v>
      </c>
    </row>
    <row r="85" spans="1:9" s="250" customFormat="1">
      <c r="A85" s="248">
        <v>76</v>
      </c>
      <c r="B85" s="257" t="s">
        <v>36</v>
      </c>
      <c r="C85" s="269">
        <v>807</v>
      </c>
      <c r="D85" s="270" t="s">
        <v>489</v>
      </c>
      <c r="E85" s="275" t="s">
        <v>46</v>
      </c>
      <c r="F85" s="275" t="s">
        <v>126</v>
      </c>
      <c r="G85" s="277">
        <f>G84</f>
        <v>116.40600000000001</v>
      </c>
      <c r="H85" s="277">
        <f>H84</f>
        <v>0</v>
      </c>
      <c r="I85" s="277">
        <f>I84</f>
        <v>0</v>
      </c>
    </row>
    <row r="86" spans="1:9" s="250" customFormat="1" ht="25.5">
      <c r="A86" s="247">
        <v>77</v>
      </c>
      <c r="B86" s="257" t="s">
        <v>18</v>
      </c>
      <c r="C86" s="269">
        <v>807</v>
      </c>
      <c r="D86" s="270" t="s">
        <v>489</v>
      </c>
      <c r="E86" s="275" t="s">
        <v>46</v>
      </c>
      <c r="F86" s="275" t="s">
        <v>128</v>
      </c>
      <c r="G86" s="279">
        <f>G84</f>
        <v>116.40600000000001</v>
      </c>
      <c r="H86" s="279">
        <f>H84</f>
        <v>0</v>
      </c>
      <c r="I86" s="279">
        <f>I84</f>
        <v>0</v>
      </c>
    </row>
    <row r="87" spans="1:9" s="250" customFormat="1" ht="38.25">
      <c r="A87" s="248">
        <v>78</v>
      </c>
      <c r="B87" s="254" t="s">
        <v>290</v>
      </c>
      <c r="C87" s="266">
        <v>807</v>
      </c>
      <c r="D87" s="267" t="s">
        <v>503</v>
      </c>
      <c r="E87" s="275"/>
      <c r="F87" s="275"/>
      <c r="G87" s="276">
        <f>G88</f>
        <v>14.336</v>
      </c>
      <c r="H87" s="276">
        <f t="shared" ref="H87:I87" si="28">H88</f>
        <v>0</v>
      </c>
      <c r="I87" s="276">
        <f t="shared" si="28"/>
        <v>0</v>
      </c>
    </row>
    <row r="88" spans="1:9" s="250" customFormat="1" ht="38.25">
      <c r="A88" s="247">
        <v>79</v>
      </c>
      <c r="B88" s="249" t="s">
        <v>488</v>
      </c>
      <c r="C88" s="269">
        <v>807</v>
      </c>
      <c r="D88" s="270" t="s">
        <v>503</v>
      </c>
      <c r="E88" s="270"/>
      <c r="F88" s="270"/>
      <c r="G88" s="271">
        <f>G90</f>
        <v>14.336</v>
      </c>
      <c r="H88" s="271">
        <f t="shared" ref="H88:I88" si="29">H90</f>
        <v>0</v>
      </c>
      <c r="I88" s="271">
        <f t="shared" si="29"/>
        <v>0</v>
      </c>
    </row>
    <row r="89" spans="1:9" s="250" customFormat="1" ht="51">
      <c r="A89" s="248">
        <v>80</v>
      </c>
      <c r="B89" s="249" t="s">
        <v>55</v>
      </c>
      <c r="C89" s="269">
        <v>807</v>
      </c>
      <c r="D89" s="270" t="s">
        <v>503</v>
      </c>
      <c r="E89" s="270" t="s">
        <v>49</v>
      </c>
      <c r="F89" s="270"/>
      <c r="G89" s="271">
        <f>G90</f>
        <v>14.336</v>
      </c>
      <c r="H89" s="271">
        <f t="shared" ref="H89:I91" si="30">H90</f>
        <v>0</v>
      </c>
      <c r="I89" s="271">
        <f t="shared" si="30"/>
        <v>0</v>
      </c>
    </row>
    <row r="90" spans="1:9" s="250" customFormat="1" ht="25.5">
      <c r="A90" s="247">
        <v>81</v>
      </c>
      <c r="B90" s="249" t="s">
        <v>192</v>
      </c>
      <c r="C90" s="269">
        <v>807</v>
      </c>
      <c r="D90" s="270" t="s">
        <v>503</v>
      </c>
      <c r="E90" s="270" t="s">
        <v>46</v>
      </c>
      <c r="F90" s="270"/>
      <c r="G90" s="281">
        <f>G91</f>
        <v>14.336</v>
      </c>
      <c r="H90" s="281">
        <f t="shared" si="30"/>
        <v>0</v>
      </c>
      <c r="I90" s="281">
        <f t="shared" si="30"/>
        <v>0</v>
      </c>
    </row>
    <row r="91" spans="1:9" s="250" customFormat="1">
      <c r="A91" s="248">
        <v>82</v>
      </c>
      <c r="B91" s="257" t="s">
        <v>36</v>
      </c>
      <c r="C91" s="269">
        <v>807</v>
      </c>
      <c r="D91" s="270" t="s">
        <v>503</v>
      </c>
      <c r="E91" s="275" t="s">
        <v>46</v>
      </c>
      <c r="F91" s="275" t="s">
        <v>126</v>
      </c>
      <c r="G91" s="277">
        <v>14.336</v>
      </c>
      <c r="H91" s="277">
        <f t="shared" si="30"/>
        <v>0</v>
      </c>
      <c r="I91" s="277">
        <f t="shared" si="30"/>
        <v>0</v>
      </c>
    </row>
    <row r="92" spans="1:9" s="250" customFormat="1" ht="38.25">
      <c r="A92" s="247">
        <v>83</v>
      </c>
      <c r="B92" s="257" t="s">
        <v>19</v>
      </c>
      <c r="C92" s="269">
        <v>807</v>
      </c>
      <c r="D92" s="270" t="s">
        <v>503</v>
      </c>
      <c r="E92" s="275" t="s">
        <v>46</v>
      </c>
      <c r="F92" s="275" t="s">
        <v>127</v>
      </c>
      <c r="G92" s="281">
        <f>G91</f>
        <v>14.336</v>
      </c>
      <c r="H92" s="281">
        <v>0</v>
      </c>
      <c r="I92" s="281">
        <v>0</v>
      </c>
    </row>
    <row r="93" spans="1:9" s="250" customFormat="1" ht="38.25">
      <c r="A93" s="248">
        <v>84</v>
      </c>
      <c r="B93" s="254" t="s">
        <v>290</v>
      </c>
      <c r="C93" s="266">
        <v>807</v>
      </c>
      <c r="D93" s="267" t="s">
        <v>489</v>
      </c>
      <c r="E93" s="275"/>
      <c r="F93" s="275"/>
      <c r="G93" s="276">
        <f>G94</f>
        <v>204.29400000000001</v>
      </c>
      <c r="H93" s="276">
        <f t="shared" ref="H93:I93" si="31">H94</f>
        <v>0</v>
      </c>
      <c r="I93" s="276">
        <f t="shared" si="31"/>
        <v>0</v>
      </c>
    </row>
    <row r="94" spans="1:9" s="250" customFormat="1" ht="38.25">
      <c r="A94" s="247">
        <v>85</v>
      </c>
      <c r="B94" s="249" t="s">
        <v>488</v>
      </c>
      <c r="C94" s="269">
        <v>807</v>
      </c>
      <c r="D94" s="270" t="s">
        <v>489</v>
      </c>
      <c r="E94" s="270"/>
      <c r="F94" s="270"/>
      <c r="G94" s="271">
        <f>G96</f>
        <v>204.29400000000001</v>
      </c>
      <c r="H94" s="271">
        <f t="shared" ref="H94:I94" si="32">H96</f>
        <v>0</v>
      </c>
      <c r="I94" s="271">
        <f t="shared" si="32"/>
        <v>0</v>
      </c>
    </row>
    <row r="95" spans="1:9" s="250" customFormat="1" ht="51">
      <c r="A95" s="248">
        <v>86</v>
      </c>
      <c r="B95" s="249" t="s">
        <v>55</v>
      </c>
      <c r="C95" s="269">
        <v>807</v>
      </c>
      <c r="D95" s="270" t="s">
        <v>489</v>
      </c>
      <c r="E95" s="270" t="s">
        <v>49</v>
      </c>
      <c r="F95" s="270"/>
      <c r="G95" s="271">
        <f>G96</f>
        <v>204.29400000000001</v>
      </c>
      <c r="H95" s="271">
        <f t="shared" ref="H95:I97" si="33">H96</f>
        <v>0</v>
      </c>
      <c r="I95" s="271">
        <f t="shared" si="33"/>
        <v>0</v>
      </c>
    </row>
    <row r="96" spans="1:9" s="250" customFormat="1" ht="25.5">
      <c r="A96" s="247">
        <v>87</v>
      </c>
      <c r="B96" s="249" t="s">
        <v>192</v>
      </c>
      <c r="C96" s="269">
        <v>807</v>
      </c>
      <c r="D96" s="270" t="s">
        <v>489</v>
      </c>
      <c r="E96" s="270" t="s">
        <v>46</v>
      </c>
      <c r="F96" s="270"/>
      <c r="G96" s="281">
        <f>G97</f>
        <v>204.29400000000001</v>
      </c>
      <c r="H96" s="281">
        <f t="shared" si="33"/>
        <v>0</v>
      </c>
      <c r="I96" s="281">
        <f t="shared" si="33"/>
        <v>0</v>
      </c>
    </row>
    <row r="97" spans="1:9" s="250" customFormat="1">
      <c r="A97" s="248">
        <v>88</v>
      </c>
      <c r="B97" s="257" t="s">
        <v>36</v>
      </c>
      <c r="C97" s="269">
        <v>807</v>
      </c>
      <c r="D97" s="270" t="s">
        <v>489</v>
      </c>
      <c r="E97" s="275" t="s">
        <v>46</v>
      </c>
      <c r="F97" s="275" t="s">
        <v>126</v>
      </c>
      <c r="G97" s="277">
        <v>204.29400000000001</v>
      </c>
      <c r="H97" s="277">
        <f t="shared" si="33"/>
        <v>0</v>
      </c>
      <c r="I97" s="277">
        <f t="shared" si="33"/>
        <v>0</v>
      </c>
    </row>
    <row r="98" spans="1:9" s="250" customFormat="1" ht="38.25">
      <c r="A98" s="247">
        <v>89</v>
      </c>
      <c r="B98" s="257" t="s">
        <v>19</v>
      </c>
      <c r="C98" s="269">
        <v>807</v>
      </c>
      <c r="D98" s="270" t="s">
        <v>489</v>
      </c>
      <c r="E98" s="275" t="s">
        <v>46</v>
      </c>
      <c r="F98" s="275" t="s">
        <v>127</v>
      </c>
      <c r="G98" s="281">
        <f>G97</f>
        <v>204.29400000000001</v>
      </c>
      <c r="H98" s="281">
        <v>0</v>
      </c>
      <c r="I98" s="281">
        <v>0</v>
      </c>
    </row>
    <row r="99" spans="1:9" s="250" customFormat="1" ht="38.25">
      <c r="A99" s="248">
        <v>90</v>
      </c>
      <c r="B99" s="254" t="s">
        <v>290</v>
      </c>
      <c r="C99" s="266">
        <v>807</v>
      </c>
      <c r="D99" s="267" t="s">
        <v>395</v>
      </c>
      <c r="E99" s="275"/>
      <c r="F99" s="275"/>
      <c r="G99" s="276">
        <f>G100</f>
        <v>157.375</v>
      </c>
      <c r="H99" s="276">
        <f t="shared" ref="H99:I99" si="34">H100</f>
        <v>0</v>
      </c>
      <c r="I99" s="276">
        <f t="shared" si="34"/>
        <v>0</v>
      </c>
    </row>
    <row r="100" spans="1:9" s="250" customFormat="1" ht="51">
      <c r="A100" s="247">
        <v>91</v>
      </c>
      <c r="B100" s="249" t="s">
        <v>294</v>
      </c>
      <c r="C100" s="269">
        <v>807</v>
      </c>
      <c r="D100" s="270" t="s">
        <v>395</v>
      </c>
      <c r="E100" s="270"/>
      <c r="F100" s="270"/>
      <c r="G100" s="271">
        <f>G102</f>
        <v>157.375</v>
      </c>
      <c r="H100" s="271">
        <f t="shared" ref="H100:I100" si="35">H102</f>
        <v>0</v>
      </c>
      <c r="I100" s="271">
        <f t="shared" si="35"/>
        <v>0</v>
      </c>
    </row>
    <row r="101" spans="1:9" s="250" customFormat="1" ht="51">
      <c r="A101" s="248">
        <v>92</v>
      </c>
      <c r="B101" s="249" t="s">
        <v>55</v>
      </c>
      <c r="C101" s="269">
        <v>807</v>
      </c>
      <c r="D101" s="270" t="s">
        <v>395</v>
      </c>
      <c r="E101" s="270" t="s">
        <v>49</v>
      </c>
      <c r="F101" s="270"/>
      <c r="G101" s="271">
        <f>G102</f>
        <v>157.375</v>
      </c>
      <c r="H101" s="271">
        <f t="shared" ref="H101:I103" si="36">H102</f>
        <v>0</v>
      </c>
      <c r="I101" s="271">
        <f t="shared" si="36"/>
        <v>0</v>
      </c>
    </row>
    <row r="102" spans="1:9" s="250" customFormat="1" ht="25.5">
      <c r="A102" s="247">
        <v>93</v>
      </c>
      <c r="B102" s="249" t="s">
        <v>192</v>
      </c>
      <c r="C102" s="269">
        <v>807</v>
      </c>
      <c r="D102" s="270" t="s">
        <v>395</v>
      </c>
      <c r="E102" s="270" t="s">
        <v>46</v>
      </c>
      <c r="F102" s="270"/>
      <c r="G102" s="281">
        <f>G103</f>
        <v>157.375</v>
      </c>
      <c r="H102" s="281">
        <f t="shared" si="36"/>
        <v>0</v>
      </c>
      <c r="I102" s="281">
        <f t="shared" si="36"/>
        <v>0</v>
      </c>
    </row>
    <row r="103" spans="1:9" s="250" customFormat="1">
      <c r="A103" s="248">
        <v>94</v>
      </c>
      <c r="B103" s="257" t="s">
        <v>36</v>
      </c>
      <c r="C103" s="269">
        <v>807</v>
      </c>
      <c r="D103" s="270" t="s">
        <v>395</v>
      </c>
      <c r="E103" s="275" t="s">
        <v>46</v>
      </c>
      <c r="F103" s="275" t="s">
        <v>126</v>
      </c>
      <c r="G103" s="277">
        <v>157.375</v>
      </c>
      <c r="H103" s="277">
        <f t="shared" si="36"/>
        <v>0</v>
      </c>
      <c r="I103" s="277">
        <f t="shared" si="36"/>
        <v>0</v>
      </c>
    </row>
    <row r="104" spans="1:9" s="250" customFormat="1" ht="38.25">
      <c r="A104" s="247">
        <v>95</v>
      </c>
      <c r="B104" s="257" t="s">
        <v>19</v>
      </c>
      <c r="C104" s="269">
        <v>807</v>
      </c>
      <c r="D104" s="270" t="s">
        <v>395</v>
      </c>
      <c r="E104" s="275" t="s">
        <v>46</v>
      </c>
      <c r="F104" s="275" t="s">
        <v>127</v>
      </c>
      <c r="G104" s="281">
        <f>G103</f>
        <v>157.375</v>
      </c>
      <c r="H104" s="281">
        <v>0</v>
      </c>
      <c r="I104" s="281">
        <v>0</v>
      </c>
    </row>
    <row r="105" spans="1:9" s="251" customFormat="1" ht="24" customHeight="1">
      <c r="A105" s="248">
        <v>96</v>
      </c>
      <c r="B105" s="12" t="s">
        <v>48</v>
      </c>
      <c r="C105" s="266">
        <v>807</v>
      </c>
      <c r="D105" s="273" t="s">
        <v>162</v>
      </c>
      <c r="E105" s="267"/>
      <c r="F105" s="267"/>
      <c r="G105" s="268">
        <f t="shared" ref="G105:I109" si="37">G106</f>
        <v>268.86040000000003</v>
      </c>
      <c r="H105" s="268">
        <f t="shared" si="37"/>
        <v>47.069400000000002</v>
      </c>
      <c r="I105" s="268">
        <f t="shared" si="37"/>
        <v>47.069400000000002</v>
      </c>
    </row>
    <row r="106" spans="1:9" s="250" customFormat="1">
      <c r="A106" s="247">
        <v>97</v>
      </c>
      <c r="B106" s="249" t="s">
        <v>190</v>
      </c>
      <c r="C106" s="269">
        <v>807</v>
      </c>
      <c r="D106" s="272" t="s">
        <v>170</v>
      </c>
      <c r="E106" s="272"/>
      <c r="F106" s="272"/>
      <c r="G106" s="271">
        <f>G107+G113</f>
        <v>268.86040000000003</v>
      </c>
      <c r="H106" s="271">
        <f t="shared" si="37"/>
        <v>47.069400000000002</v>
      </c>
      <c r="I106" s="271">
        <f t="shared" si="37"/>
        <v>47.069400000000002</v>
      </c>
    </row>
    <row r="107" spans="1:9" s="251" customFormat="1" ht="186.75" customHeight="1">
      <c r="A107" s="248">
        <v>98</v>
      </c>
      <c r="B107" s="14" t="s">
        <v>500</v>
      </c>
      <c r="C107" s="269">
        <v>807</v>
      </c>
      <c r="D107" s="272" t="s">
        <v>499</v>
      </c>
      <c r="E107" s="272"/>
      <c r="F107" s="272"/>
      <c r="G107" s="271">
        <f t="shared" si="37"/>
        <v>260.6474</v>
      </c>
      <c r="H107" s="271">
        <f t="shared" si="37"/>
        <v>47.069400000000002</v>
      </c>
      <c r="I107" s="271">
        <f t="shared" si="37"/>
        <v>47.069400000000002</v>
      </c>
    </row>
    <row r="108" spans="1:9" s="250" customFormat="1" ht="25.5">
      <c r="A108" s="247">
        <v>99</v>
      </c>
      <c r="B108" s="257" t="s">
        <v>142</v>
      </c>
      <c r="C108" s="269">
        <v>807</v>
      </c>
      <c r="D108" s="272" t="s">
        <v>499</v>
      </c>
      <c r="E108" s="272" t="s">
        <v>50</v>
      </c>
      <c r="F108" s="272"/>
      <c r="G108" s="271">
        <f>G109</f>
        <v>260.6474</v>
      </c>
      <c r="H108" s="271">
        <f t="shared" si="37"/>
        <v>47.069400000000002</v>
      </c>
      <c r="I108" s="271">
        <f t="shared" si="37"/>
        <v>47.069400000000002</v>
      </c>
    </row>
    <row r="109" spans="1:9" s="250" customFormat="1" ht="25.5">
      <c r="A109" s="248">
        <v>100</v>
      </c>
      <c r="B109" s="257" t="s">
        <v>141</v>
      </c>
      <c r="C109" s="269">
        <v>807</v>
      </c>
      <c r="D109" s="272" t="s">
        <v>499</v>
      </c>
      <c r="E109" s="272" t="s">
        <v>43</v>
      </c>
      <c r="F109" s="272"/>
      <c r="G109" s="271">
        <f>G110</f>
        <v>260.6474</v>
      </c>
      <c r="H109" s="271">
        <f t="shared" si="37"/>
        <v>47.069400000000002</v>
      </c>
      <c r="I109" s="271">
        <f t="shared" si="37"/>
        <v>47.069400000000002</v>
      </c>
    </row>
    <row r="110" spans="1:9" s="250" customFormat="1">
      <c r="A110" s="247">
        <v>101</v>
      </c>
      <c r="B110" s="14" t="s">
        <v>39</v>
      </c>
      <c r="C110" s="269">
        <v>807</v>
      </c>
      <c r="D110" s="272" t="s">
        <v>499</v>
      </c>
      <c r="E110" s="272" t="s">
        <v>43</v>
      </c>
      <c r="F110" s="272" t="s">
        <v>124</v>
      </c>
      <c r="G110" s="271">
        <v>260.6474</v>
      </c>
      <c r="H110" s="271">
        <v>47.069400000000002</v>
      </c>
      <c r="I110" s="271">
        <v>47.069400000000002</v>
      </c>
    </row>
    <row r="111" spans="1:9" s="250" customFormat="1">
      <c r="A111" s="248">
        <v>102</v>
      </c>
      <c r="B111" s="257" t="s">
        <v>399</v>
      </c>
      <c r="C111" s="269">
        <v>807</v>
      </c>
      <c r="D111" s="272" t="s">
        <v>499</v>
      </c>
      <c r="E111" s="272" t="s">
        <v>43</v>
      </c>
      <c r="F111" s="272" t="s">
        <v>400</v>
      </c>
      <c r="G111" s="271">
        <f>G110</f>
        <v>260.6474</v>
      </c>
      <c r="H111" s="271">
        <f t="shared" ref="H111:I111" si="38">H110</f>
        <v>47.069400000000002</v>
      </c>
      <c r="I111" s="271">
        <f t="shared" si="38"/>
        <v>47.069400000000002</v>
      </c>
    </row>
    <row r="112" spans="1:9" s="250" customFormat="1">
      <c r="A112" s="247">
        <v>103</v>
      </c>
      <c r="B112" s="257" t="s">
        <v>56</v>
      </c>
      <c r="C112" s="269">
        <v>807</v>
      </c>
      <c r="D112" s="272" t="s">
        <v>499</v>
      </c>
      <c r="E112" s="272" t="s">
        <v>57</v>
      </c>
      <c r="F112" s="272"/>
      <c r="G112" s="271">
        <f>G113</f>
        <v>8.2129999999999992</v>
      </c>
      <c r="H112" s="271">
        <f t="shared" ref="H112:I113" si="39">H113</f>
        <v>47.069400000000002</v>
      </c>
      <c r="I112" s="271">
        <f t="shared" si="39"/>
        <v>47.069400000000002</v>
      </c>
    </row>
    <row r="113" spans="1:9" s="250" customFormat="1">
      <c r="A113" s="248">
        <v>104</v>
      </c>
      <c r="B113" s="257" t="s">
        <v>58</v>
      </c>
      <c r="C113" s="269">
        <v>807</v>
      </c>
      <c r="D113" s="272" t="s">
        <v>499</v>
      </c>
      <c r="E113" s="272" t="s">
        <v>47</v>
      </c>
      <c r="F113" s="272"/>
      <c r="G113" s="271">
        <f>G114</f>
        <v>8.2129999999999992</v>
      </c>
      <c r="H113" s="271">
        <f t="shared" si="39"/>
        <v>47.069400000000002</v>
      </c>
      <c r="I113" s="271">
        <f t="shared" si="39"/>
        <v>47.069400000000002</v>
      </c>
    </row>
    <row r="114" spans="1:9" s="250" customFormat="1">
      <c r="A114" s="247">
        <v>105</v>
      </c>
      <c r="B114" s="14" t="s">
        <v>39</v>
      </c>
      <c r="C114" s="269">
        <v>807</v>
      </c>
      <c r="D114" s="272" t="s">
        <v>499</v>
      </c>
      <c r="E114" s="272" t="s">
        <v>47</v>
      </c>
      <c r="F114" s="272" t="s">
        <v>124</v>
      </c>
      <c r="G114" s="271">
        <v>8.2129999999999992</v>
      </c>
      <c r="H114" s="271">
        <v>47.069400000000002</v>
      </c>
      <c r="I114" s="271">
        <v>47.069400000000002</v>
      </c>
    </row>
    <row r="115" spans="1:9" s="250" customFormat="1">
      <c r="A115" s="248">
        <v>106</v>
      </c>
      <c r="B115" s="257" t="s">
        <v>399</v>
      </c>
      <c r="C115" s="269">
        <v>807</v>
      </c>
      <c r="D115" s="272" t="s">
        <v>499</v>
      </c>
      <c r="E115" s="272" t="s">
        <v>47</v>
      </c>
      <c r="F115" s="272" t="s">
        <v>400</v>
      </c>
      <c r="G115" s="271">
        <f>G114</f>
        <v>8.2129999999999992</v>
      </c>
      <c r="H115" s="271">
        <f t="shared" ref="H115:I115" si="40">H114</f>
        <v>47.069400000000002</v>
      </c>
      <c r="I115" s="271">
        <f t="shared" si="40"/>
        <v>47.069400000000002</v>
      </c>
    </row>
    <row r="116" spans="1:9" s="251" customFormat="1" ht="24" customHeight="1">
      <c r="A116" s="247">
        <v>107</v>
      </c>
      <c r="B116" s="12" t="s">
        <v>48</v>
      </c>
      <c r="C116" s="266">
        <v>807</v>
      </c>
      <c r="D116" s="273" t="s">
        <v>162</v>
      </c>
      <c r="E116" s="267"/>
      <c r="F116" s="267"/>
      <c r="G116" s="268">
        <f t="shared" ref="G116:I120" si="41">G117</f>
        <v>35.119999999999997</v>
      </c>
      <c r="H116" s="268">
        <f t="shared" si="41"/>
        <v>47.069400000000002</v>
      </c>
      <c r="I116" s="268">
        <f t="shared" si="41"/>
        <v>47.069400000000002</v>
      </c>
    </row>
    <row r="117" spans="1:9" s="250" customFormat="1">
      <c r="A117" s="248">
        <v>108</v>
      </c>
      <c r="B117" s="249" t="s">
        <v>190</v>
      </c>
      <c r="C117" s="269">
        <v>807</v>
      </c>
      <c r="D117" s="272" t="s">
        <v>170</v>
      </c>
      <c r="E117" s="272"/>
      <c r="F117" s="272"/>
      <c r="G117" s="271">
        <f t="shared" si="41"/>
        <v>35.119999999999997</v>
      </c>
      <c r="H117" s="271">
        <f t="shared" si="41"/>
        <v>47.069400000000002</v>
      </c>
      <c r="I117" s="271">
        <f t="shared" si="41"/>
        <v>47.069400000000002</v>
      </c>
    </row>
    <row r="118" spans="1:9" s="251" customFormat="1" ht="30" customHeight="1">
      <c r="A118" s="247">
        <v>109</v>
      </c>
      <c r="B118" s="14" t="s">
        <v>379</v>
      </c>
      <c r="C118" s="269">
        <v>807</v>
      </c>
      <c r="D118" s="272" t="s">
        <v>366</v>
      </c>
      <c r="E118" s="272"/>
      <c r="F118" s="272"/>
      <c r="G118" s="271">
        <f t="shared" si="41"/>
        <v>35.119999999999997</v>
      </c>
      <c r="H118" s="271">
        <f t="shared" si="41"/>
        <v>47.069400000000002</v>
      </c>
      <c r="I118" s="271">
        <f t="shared" si="41"/>
        <v>47.069400000000002</v>
      </c>
    </row>
    <row r="119" spans="1:9" s="250" customFormat="1" ht="25.5">
      <c r="A119" s="248">
        <v>110</v>
      </c>
      <c r="B119" s="257" t="s">
        <v>142</v>
      </c>
      <c r="C119" s="269">
        <v>807</v>
      </c>
      <c r="D119" s="272" t="s">
        <v>366</v>
      </c>
      <c r="E119" s="272" t="s">
        <v>50</v>
      </c>
      <c r="F119" s="272"/>
      <c r="G119" s="271">
        <f>G120</f>
        <v>35.119999999999997</v>
      </c>
      <c r="H119" s="271">
        <f t="shared" si="41"/>
        <v>47.069400000000002</v>
      </c>
      <c r="I119" s="271">
        <f t="shared" si="41"/>
        <v>47.069400000000002</v>
      </c>
    </row>
    <row r="120" spans="1:9" s="250" customFormat="1" ht="25.5">
      <c r="A120" s="247">
        <v>111</v>
      </c>
      <c r="B120" s="257" t="s">
        <v>141</v>
      </c>
      <c r="C120" s="269">
        <v>807</v>
      </c>
      <c r="D120" s="272" t="s">
        <v>366</v>
      </c>
      <c r="E120" s="272" t="s">
        <v>43</v>
      </c>
      <c r="F120" s="272"/>
      <c r="G120" s="271">
        <f>G121</f>
        <v>35.119999999999997</v>
      </c>
      <c r="H120" s="271">
        <f t="shared" si="41"/>
        <v>47.069400000000002</v>
      </c>
      <c r="I120" s="271">
        <f t="shared" si="41"/>
        <v>47.069400000000002</v>
      </c>
    </row>
    <row r="121" spans="1:9" s="250" customFormat="1">
      <c r="A121" s="248">
        <v>112</v>
      </c>
      <c r="B121" s="14" t="s">
        <v>40</v>
      </c>
      <c r="C121" s="269">
        <v>807</v>
      </c>
      <c r="D121" s="272" t="s">
        <v>366</v>
      </c>
      <c r="E121" s="272" t="s">
        <v>43</v>
      </c>
      <c r="F121" s="272" t="s">
        <v>120</v>
      </c>
      <c r="G121" s="271">
        <v>35.119999999999997</v>
      </c>
      <c r="H121" s="271">
        <v>47.069400000000002</v>
      </c>
      <c r="I121" s="271">
        <v>47.069400000000002</v>
      </c>
    </row>
    <row r="122" spans="1:9" s="250" customFormat="1" ht="25.5">
      <c r="A122" s="247">
        <v>113</v>
      </c>
      <c r="B122" s="257" t="s">
        <v>380</v>
      </c>
      <c r="C122" s="269">
        <v>807</v>
      </c>
      <c r="D122" s="272" t="s">
        <v>366</v>
      </c>
      <c r="E122" s="272" t="s">
        <v>43</v>
      </c>
      <c r="F122" s="272" t="s">
        <v>121</v>
      </c>
      <c r="G122" s="271">
        <f>G121</f>
        <v>35.119999999999997</v>
      </c>
      <c r="H122" s="271">
        <f t="shared" ref="H122:I122" si="42">H121</f>
        <v>47.069400000000002</v>
      </c>
      <c r="I122" s="271">
        <f t="shared" si="42"/>
        <v>47.069400000000002</v>
      </c>
    </row>
    <row r="123" spans="1:9" s="251" customFormat="1" ht="24.75" customHeight="1">
      <c r="A123" s="248">
        <v>114</v>
      </c>
      <c r="B123" s="12" t="s">
        <v>48</v>
      </c>
      <c r="C123" s="266">
        <v>807</v>
      </c>
      <c r="D123" s="273" t="s">
        <v>162</v>
      </c>
      <c r="E123" s="267"/>
      <c r="F123" s="267"/>
      <c r="G123" s="268">
        <f>G124</f>
        <v>20.63184</v>
      </c>
      <c r="H123" s="268">
        <f t="shared" ref="H123:I127" si="43">H124</f>
        <v>0</v>
      </c>
      <c r="I123" s="268">
        <f t="shared" si="43"/>
        <v>0</v>
      </c>
    </row>
    <row r="124" spans="1:9" s="250" customFormat="1" ht="18" customHeight="1">
      <c r="A124" s="247">
        <v>115</v>
      </c>
      <c r="B124" s="249" t="s">
        <v>190</v>
      </c>
      <c r="C124" s="269">
        <v>807</v>
      </c>
      <c r="D124" s="272" t="s">
        <v>170</v>
      </c>
      <c r="E124" s="272"/>
      <c r="F124" s="272"/>
      <c r="G124" s="271">
        <f>G125</f>
        <v>20.63184</v>
      </c>
      <c r="H124" s="271">
        <f t="shared" si="43"/>
        <v>0</v>
      </c>
      <c r="I124" s="271">
        <f t="shared" si="43"/>
        <v>0</v>
      </c>
    </row>
    <row r="125" spans="1:9" s="251" customFormat="1" ht="30.75" customHeight="1">
      <c r="A125" s="248">
        <v>116</v>
      </c>
      <c r="B125" s="14" t="s">
        <v>401</v>
      </c>
      <c r="C125" s="269">
        <v>807</v>
      </c>
      <c r="D125" s="272" t="s">
        <v>402</v>
      </c>
      <c r="E125" s="272"/>
      <c r="F125" s="272"/>
      <c r="G125" s="271">
        <f>G126</f>
        <v>20.63184</v>
      </c>
      <c r="H125" s="271">
        <f t="shared" si="43"/>
        <v>0</v>
      </c>
      <c r="I125" s="271">
        <f t="shared" si="43"/>
        <v>0</v>
      </c>
    </row>
    <row r="126" spans="1:9" s="250" customFormat="1" ht="25.5">
      <c r="A126" s="247">
        <v>117</v>
      </c>
      <c r="B126" s="257" t="s">
        <v>142</v>
      </c>
      <c r="C126" s="269">
        <v>807</v>
      </c>
      <c r="D126" s="272" t="s">
        <v>402</v>
      </c>
      <c r="E126" s="272" t="s">
        <v>50</v>
      </c>
      <c r="F126" s="272"/>
      <c r="G126" s="271">
        <f>G127</f>
        <v>20.63184</v>
      </c>
      <c r="H126" s="271">
        <f t="shared" si="43"/>
        <v>0</v>
      </c>
      <c r="I126" s="271">
        <f t="shared" si="43"/>
        <v>0</v>
      </c>
    </row>
    <row r="127" spans="1:9" s="250" customFormat="1" ht="25.5">
      <c r="A127" s="248">
        <v>118</v>
      </c>
      <c r="B127" s="257" t="s">
        <v>141</v>
      </c>
      <c r="C127" s="269">
        <v>807</v>
      </c>
      <c r="D127" s="272" t="s">
        <v>402</v>
      </c>
      <c r="E127" s="272" t="s">
        <v>43</v>
      </c>
      <c r="F127" s="272"/>
      <c r="G127" s="271">
        <f>G128</f>
        <v>20.63184</v>
      </c>
      <c r="H127" s="271">
        <f t="shared" si="43"/>
        <v>0</v>
      </c>
      <c r="I127" s="271">
        <f t="shared" si="43"/>
        <v>0</v>
      </c>
    </row>
    <row r="128" spans="1:9" s="250" customFormat="1">
      <c r="A128" s="247">
        <v>119</v>
      </c>
      <c r="B128" s="14" t="s">
        <v>39</v>
      </c>
      <c r="C128" s="269">
        <v>807</v>
      </c>
      <c r="D128" s="272" t="s">
        <v>402</v>
      </c>
      <c r="E128" s="272" t="s">
        <v>43</v>
      </c>
      <c r="F128" s="272" t="s">
        <v>124</v>
      </c>
      <c r="G128" s="271">
        <v>20.63184</v>
      </c>
      <c r="H128" s="271">
        <v>0</v>
      </c>
      <c r="I128" s="271">
        <v>0</v>
      </c>
    </row>
    <row r="129" spans="1:9" s="250" customFormat="1">
      <c r="A129" s="248">
        <v>120</v>
      </c>
      <c r="B129" s="257" t="s">
        <v>399</v>
      </c>
      <c r="C129" s="269">
        <v>807</v>
      </c>
      <c r="D129" s="272" t="s">
        <v>402</v>
      </c>
      <c r="E129" s="272" t="s">
        <v>43</v>
      </c>
      <c r="F129" s="272" t="s">
        <v>400</v>
      </c>
      <c r="G129" s="271">
        <f>G128</f>
        <v>20.63184</v>
      </c>
      <c r="H129" s="271">
        <f t="shared" ref="H129:I129" si="44">H128</f>
        <v>0</v>
      </c>
      <c r="I129" s="271">
        <f t="shared" si="44"/>
        <v>0</v>
      </c>
    </row>
    <row r="130" spans="1:9" s="251" customFormat="1" ht="25.5" customHeight="1">
      <c r="A130" s="247">
        <v>121</v>
      </c>
      <c r="B130" s="12" t="s">
        <v>48</v>
      </c>
      <c r="C130" s="266">
        <v>807</v>
      </c>
      <c r="D130" s="273" t="s">
        <v>162</v>
      </c>
      <c r="E130" s="267"/>
      <c r="F130" s="267"/>
      <c r="G130" s="268">
        <f>G131</f>
        <v>30</v>
      </c>
      <c r="H130" s="268">
        <f t="shared" ref="H130:I134" si="45">H131</f>
        <v>0</v>
      </c>
      <c r="I130" s="268">
        <f t="shared" si="45"/>
        <v>0</v>
      </c>
    </row>
    <row r="131" spans="1:9" s="250" customFormat="1">
      <c r="A131" s="248">
        <v>122</v>
      </c>
      <c r="B131" s="249" t="s">
        <v>190</v>
      </c>
      <c r="C131" s="269">
        <v>807</v>
      </c>
      <c r="D131" s="272" t="s">
        <v>170</v>
      </c>
      <c r="E131" s="272"/>
      <c r="F131" s="272"/>
      <c r="G131" s="271">
        <f>G132</f>
        <v>30</v>
      </c>
      <c r="H131" s="271">
        <f t="shared" si="45"/>
        <v>0</v>
      </c>
      <c r="I131" s="271">
        <f t="shared" si="45"/>
        <v>0</v>
      </c>
    </row>
    <row r="132" spans="1:9" s="251" customFormat="1" ht="28.5" customHeight="1">
      <c r="A132" s="247">
        <v>123</v>
      </c>
      <c r="B132" s="14" t="s">
        <v>404</v>
      </c>
      <c r="C132" s="269">
        <v>807</v>
      </c>
      <c r="D132" s="272" t="s">
        <v>450</v>
      </c>
      <c r="E132" s="272"/>
      <c r="F132" s="272"/>
      <c r="G132" s="271">
        <f>G133</f>
        <v>30</v>
      </c>
      <c r="H132" s="271">
        <f t="shared" si="45"/>
        <v>0</v>
      </c>
      <c r="I132" s="271">
        <f t="shared" si="45"/>
        <v>0</v>
      </c>
    </row>
    <row r="133" spans="1:9" s="250" customFormat="1" ht="25.5">
      <c r="A133" s="248">
        <v>124</v>
      </c>
      <c r="B133" s="257" t="s">
        <v>142</v>
      </c>
      <c r="C133" s="269">
        <v>807</v>
      </c>
      <c r="D133" s="272" t="s">
        <v>450</v>
      </c>
      <c r="E133" s="272" t="s">
        <v>50</v>
      </c>
      <c r="F133" s="272"/>
      <c r="G133" s="271">
        <f>G134</f>
        <v>30</v>
      </c>
      <c r="H133" s="271">
        <f t="shared" si="45"/>
        <v>0</v>
      </c>
      <c r="I133" s="271">
        <f t="shared" si="45"/>
        <v>0</v>
      </c>
    </row>
    <row r="134" spans="1:9" s="250" customFormat="1" ht="25.5">
      <c r="A134" s="247">
        <v>125</v>
      </c>
      <c r="B134" s="257" t="s">
        <v>141</v>
      </c>
      <c r="C134" s="269">
        <v>807</v>
      </c>
      <c r="D134" s="272" t="s">
        <v>450</v>
      </c>
      <c r="E134" s="272" t="s">
        <v>43</v>
      </c>
      <c r="F134" s="272"/>
      <c r="G134" s="271">
        <f>G135</f>
        <v>30</v>
      </c>
      <c r="H134" s="271">
        <f t="shared" si="45"/>
        <v>0</v>
      </c>
      <c r="I134" s="271">
        <f t="shared" si="45"/>
        <v>0</v>
      </c>
    </row>
    <row r="135" spans="1:9" s="250" customFormat="1" ht="18.75" customHeight="1">
      <c r="A135" s="248">
        <v>126</v>
      </c>
      <c r="B135" s="14" t="s">
        <v>39</v>
      </c>
      <c r="C135" s="269">
        <v>807</v>
      </c>
      <c r="D135" s="272" t="s">
        <v>450</v>
      </c>
      <c r="E135" s="272" t="s">
        <v>43</v>
      </c>
      <c r="F135" s="272" t="s">
        <v>124</v>
      </c>
      <c r="G135" s="271">
        <v>30</v>
      </c>
      <c r="H135" s="271">
        <v>0</v>
      </c>
      <c r="I135" s="271">
        <v>0</v>
      </c>
    </row>
    <row r="136" spans="1:9" s="250" customFormat="1" ht="18" customHeight="1">
      <c r="A136" s="247">
        <v>127</v>
      </c>
      <c r="B136" s="257" t="s">
        <v>399</v>
      </c>
      <c r="C136" s="269">
        <v>807</v>
      </c>
      <c r="D136" s="272" t="s">
        <v>450</v>
      </c>
      <c r="E136" s="272" t="s">
        <v>43</v>
      </c>
      <c r="F136" s="272" t="s">
        <v>400</v>
      </c>
      <c r="G136" s="271">
        <f>G135</f>
        <v>30</v>
      </c>
      <c r="H136" s="271">
        <f t="shared" ref="H136:I136" si="46">H135</f>
        <v>0</v>
      </c>
      <c r="I136" s="271">
        <f t="shared" si="46"/>
        <v>0</v>
      </c>
    </row>
    <row r="137" spans="1:9" s="251" customFormat="1" ht="25.5" customHeight="1">
      <c r="A137" s="248">
        <v>128</v>
      </c>
      <c r="B137" s="12" t="s">
        <v>48</v>
      </c>
      <c r="C137" s="266">
        <v>807</v>
      </c>
      <c r="D137" s="273" t="s">
        <v>162</v>
      </c>
      <c r="E137" s="267"/>
      <c r="F137" s="267"/>
      <c r="G137" s="268">
        <f>G138</f>
        <v>41.246699999999997</v>
      </c>
      <c r="H137" s="268">
        <f t="shared" ref="H137:I141" si="47">H138</f>
        <v>0</v>
      </c>
      <c r="I137" s="268">
        <f t="shared" si="47"/>
        <v>0</v>
      </c>
    </row>
    <row r="138" spans="1:9" s="250" customFormat="1">
      <c r="A138" s="247">
        <v>129</v>
      </c>
      <c r="B138" s="249" t="s">
        <v>190</v>
      </c>
      <c r="C138" s="269">
        <v>807</v>
      </c>
      <c r="D138" s="272" t="s">
        <v>170</v>
      </c>
      <c r="E138" s="272"/>
      <c r="F138" s="272"/>
      <c r="G138" s="271">
        <f>G139</f>
        <v>41.246699999999997</v>
      </c>
      <c r="H138" s="271">
        <f t="shared" si="47"/>
        <v>0</v>
      </c>
      <c r="I138" s="271">
        <f t="shared" si="47"/>
        <v>0</v>
      </c>
    </row>
    <row r="139" spans="1:9" s="251" customFormat="1" ht="28.5" customHeight="1">
      <c r="A139" s="248">
        <v>130</v>
      </c>
      <c r="B139" s="14" t="s">
        <v>404</v>
      </c>
      <c r="C139" s="269">
        <v>807</v>
      </c>
      <c r="D139" s="272" t="s">
        <v>450</v>
      </c>
      <c r="E139" s="272"/>
      <c r="F139" s="272"/>
      <c r="G139" s="271">
        <f>G140</f>
        <v>41.246699999999997</v>
      </c>
      <c r="H139" s="271">
        <f t="shared" si="47"/>
        <v>0</v>
      </c>
      <c r="I139" s="271">
        <f t="shared" si="47"/>
        <v>0</v>
      </c>
    </row>
    <row r="140" spans="1:9" s="250" customFormat="1" ht="25.5">
      <c r="A140" s="247">
        <v>131</v>
      </c>
      <c r="B140" s="257" t="s">
        <v>142</v>
      </c>
      <c r="C140" s="269">
        <v>807</v>
      </c>
      <c r="D140" s="272" t="s">
        <v>450</v>
      </c>
      <c r="E140" s="272" t="s">
        <v>50</v>
      </c>
      <c r="F140" s="272"/>
      <c r="G140" s="271">
        <f>G141</f>
        <v>41.246699999999997</v>
      </c>
      <c r="H140" s="271">
        <f t="shared" si="47"/>
        <v>0</v>
      </c>
      <c r="I140" s="271">
        <f t="shared" si="47"/>
        <v>0</v>
      </c>
    </row>
    <row r="141" spans="1:9" s="250" customFormat="1" ht="25.5">
      <c r="A141" s="248">
        <v>132</v>
      </c>
      <c r="B141" s="257" t="s">
        <v>141</v>
      </c>
      <c r="C141" s="269">
        <v>807</v>
      </c>
      <c r="D141" s="272" t="s">
        <v>450</v>
      </c>
      <c r="E141" s="272" t="s">
        <v>43</v>
      </c>
      <c r="F141" s="272"/>
      <c r="G141" s="271">
        <f>G142</f>
        <v>41.246699999999997</v>
      </c>
      <c r="H141" s="271">
        <f t="shared" si="47"/>
        <v>0</v>
      </c>
      <c r="I141" s="271">
        <f t="shared" si="47"/>
        <v>0</v>
      </c>
    </row>
    <row r="142" spans="1:9" s="250" customFormat="1" ht="18.75" customHeight="1">
      <c r="A142" s="247">
        <v>133</v>
      </c>
      <c r="B142" s="14" t="s">
        <v>39</v>
      </c>
      <c r="C142" s="269">
        <v>807</v>
      </c>
      <c r="D142" s="272" t="s">
        <v>450</v>
      </c>
      <c r="E142" s="272" t="s">
        <v>43</v>
      </c>
      <c r="F142" s="272" t="s">
        <v>124</v>
      </c>
      <c r="G142" s="271">
        <v>41.246699999999997</v>
      </c>
      <c r="H142" s="271">
        <v>0</v>
      </c>
      <c r="I142" s="271">
        <v>0</v>
      </c>
    </row>
    <row r="143" spans="1:9" s="250" customFormat="1" ht="18" customHeight="1">
      <c r="A143" s="248">
        <v>134</v>
      </c>
      <c r="B143" s="257" t="s">
        <v>41</v>
      </c>
      <c r="C143" s="269">
        <v>807</v>
      </c>
      <c r="D143" s="272" t="s">
        <v>450</v>
      </c>
      <c r="E143" s="272" t="s">
        <v>43</v>
      </c>
      <c r="F143" s="272" t="s">
        <v>125</v>
      </c>
      <c r="G143" s="271">
        <f>G142</f>
        <v>41.246699999999997</v>
      </c>
      <c r="H143" s="271">
        <f t="shared" ref="H143:I143" si="48">H142</f>
        <v>0</v>
      </c>
      <c r="I143" s="271">
        <f t="shared" si="48"/>
        <v>0</v>
      </c>
    </row>
    <row r="144" spans="1:9" s="251" customFormat="1" ht="25.5" customHeight="1">
      <c r="A144" s="247">
        <v>135</v>
      </c>
      <c r="B144" s="12" t="s">
        <v>48</v>
      </c>
      <c r="C144" s="266">
        <v>807</v>
      </c>
      <c r="D144" s="273" t="s">
        <v>162</v>
      </c>
      <c r="E144" s="267"/>
      <c r="F144" s="267"/>
      <c r="G144" s="268">
        <f>G145</f>
        <v>1307.7736500000001</v>
      </c>
      <c r="H144" s="268">
        <f t="shared" ref="H144:I148" si="49">H145</f>
        <v>0</v>
      </c>
      <c r="I144" s="268">
        <f t="shared" si="49"/>
        <v>0</v>
      </c>
    </row>
    <row r="145" spans="1:9" s="250" customFormat="1">
      <c r="A145" s="248">
        <v>136</v>
      </c>
      <c r="B145" s="249" t="s">
        <v>190</v>
      </c>
      <c r="C145" s="269">
        <v>807</v>
      </c>
      <c r="D145" s="272" t="s">
        <v>170</v>
      </c>
      <c r="E145" s="272"/>
      <c r="F145" s="272"/>
      <c r="G145" s="271">
        <f>G146</f>
        <v>1307.7736500000001</v>
      </c>
      <c r="H145" s="271">
        <f t="shared" si="49"/>
        <v>0</v>
      </c>
      <c r="I145" s="271">
        <f t="shared" si="49"/>
        <v>0</v>
      </c>
    </row>
    <row r="146" spans="1:9" s="251" customFormat="1" ht="28.5" customHeight="1">
      <c r="A146" s="247">
        <v>137</v>
      </c>
      <c r="B146" s="14" t="s">
        <v>404</v>
      </c>
      <c r="C146" s="269">
        <v>807</v>
      </c>
      <c r="D146" s="272" t="s">
        <v>405</v>
      </c>
      <c r="E146" s="272"/>
      <c r="F146" s="272"/>
      <c r="G146" s="271">
        <f>G147</f>
        <v>1307.7736500000001</v>
      </c>
      <c r="H146" s="271">
        <f t="shared" si="49"/>
        <v>0</v>
      </c>
      <c r="I146" s="271">
        <f t="shared" si="49"/>
        <v>0</v>
      </c>
    </row>
    <row r="147" spans="1:9" s="250" customFormat="1" ht="25.5">
      <c r="A147" s="248">
        <v>138</v>
      </c>
      <c r="B147" s="257" t="s">
        <v>142</v>
      </c>
      <c r="C147" s="269">
        <v>807</v>
      </c>
      <c r="D147" s="272" t="s">
        <v>405</v>
      </c>
      <c r="E147" s="272" t="s">
        <v>50</v>
      </c>
      <c r="F147" s="272"/>
      <c r="G147" s="271">
        <f>G148</f>
        <v>1307.7736500000001</v>
      </c>
      <c r="H147" s="271">
        <f t="shared" si="49"/>
        <v>0</v>
      </c>
      <c r="I147" s="271">
        <f t="shared" si="49"/>
        <v>0</v>
      </c>
    </row>
    <row r="148" spans="1:9" s="250" customFormat="1" ht="25.5">
      <c r="A148" s="247">
        <v>139</v>
      </c>
      <c r="B148" s="257" t="s">
        <v>141</v>
      </c>
      <c r="C148" s="269">
        <v>807</v>
      </c>
      <c r="D148" s="272" t="s">
        <v>405</v>
      </c>
      <c r="E148" s="272" t="s">
        <v>43</v>
      </c>
      <c r="F148" s="272"/>
      <c r="G148" s="271">
        <f>G149</f>
        <v>1307.7736500000001</v>
      </c>
      <c r="H148" s="271">
        <f t="shared" si="49"/>
        <v>0</v>
      </c>
      <c r="I148" s="271">
        <f t="shared" si="49"/>
        <v>0</v>
      </c>
    </row>
    <row r="149" spans="1:9" s="250" customFormat="1" ht="18.75" customHeight="1">
      <c r="A149" s="248">
        <v>140</v>
      </c>
      <c r="B149" s="14" t="s">
        <v>39</v>
      </c>
      <c r="C149" s="269">
        <v>807</v>
      </c>
      <c r="D149" s="272" t="s">
        <v>405</v>
      </c>
      <c r="E149" s="272" t="s">
        <v>43</v>
      </c>
      <c r="F149" s="272" t="s">
        <v>124</v>
      </c>
      <c r="G149" s="271">
        <v>1307.7736500000001</v>
      </c>
      <c r="H149" s="271">
        <v>0</v>
      </c>
      <c r="I149" s="271">
        <v>0</v>
      </c>
    </row>
    <row r="150" spans="1:9" s="250" customFormat="1" ht="18" customHeight="1">
      <c r="A150" s="247">
        <v>141</v>
      </c>
      <c r="B150" s="257" t="s">
        <v>399</v>
      </c>
      <c r="C150" s="269">
        <v>807</v>
      </c>
      <c r="D150" s="272" t="s">
        <v>405</v>
      </c>
      <c r="E150" s="272" t="s">
        <v>43</v>
      </c>
      <c r="F150" s="272" t="s">
        <v>400</v>
      </c>
      <c r="G150" s="271">
        <f>G149</f>
        <v>1307.7736500000001</v>
      </c>
      <c r="H150" s="271">
        <f t="shared" ref="H150:I150" si="50">H149</f>
        <v>0</v>
      </c>
      <c r="I150" s="271">
        <f t="shared" si="50"/>
        <v>0</v>
      </c>
    </row>
    <row r="151" spans="1:9" s="251" customFormat="1" ht="29.25" customHeight="1">
      <c r="A151" s="248">
        <v>142</v>
      </c>
      <c r="B151" s="12" t="s">
        <v>48</v>
      </c>
      <c r="C151" s="266">
        <v>807</v>
      </c>
      <c r="D151" s="273" t="s">
        <v>162</v>
      </c>
      <c r="E151" s="267"/>
      <c r="F151" s="267"/>
      <c r="G151" s="268">
        <f>G152</f>
        <v>9.6</v>
      </c>
      <c r="H151" s="268">
        <f t="shared" ref="H151:I153" si="51">H152</f>
        <v>18.3</v>
      </c>
      <c r="I151" s="268">
        <f t="shared" si="51"/>
        <v>18.3</v>
      </c>
    </row>
    <row r="152" spans="1:9" s="250" customFormat="1">
      <c r="A152" s="247">
        <v>143</v>
      </c>
      <c r="B152" s="249" t="s">
        <v>190</v>
      </c>
      <c r="C152" s="269">
        <v>807</v>
      </c>
      <c r="D152" s="272" t="s">
        <v>170</v>
      </c>
      <c r="E152" s="272"/>
      <c r="F152" s="272"/>
      <c r="G152" s="271">
        <f>G153</f>
        <v>9.6</v>
      </c>
      <c r="H152" s="271">
        <f t="shared" si="51"/>
        <v>18.3</v>
      </c>
      <c r="I152" s="271">
        <f t="shared" si="51"/>
        <v>18.3</v>
      </c>
    </row>
    <row r="153" spans="1:9" s="251" customFormat="1" ht="30" customHeight="1">
      <c r="A153" s="248">
        <v>144</v>
      </c>
      <c r="B153" s="14" t="s">
        <v>291</v>
      </c>
      <c r="C153" s="269">
        <v>807</v>
      </c>
      <c r="D153" s="272" t="s">
        <v>289</v>
      </c>
      <c r="E153" s="272"/>
      <c r="F153" s="272"/>
      <c r="G153" s="271">
        <f>G154</f>
        <v>9.6</v>
      </c>
      <c r="H153" s="271">
        <f t="shared" si="51"/>
        <v>18.3</v>
      </c>
      <c r="I153" s="271">
        <f t="shared" si="51"/>
        <v>18.3</v>
      </c>
    </row>
    <row r="154" spans="1:9" s="250" customFormat="1" ht="25.5">
      <c r="A154" s="247">
        <v>145</v>
      </c>
      <c r="B154" s="257" t="s">
        <v>142</v>
      </c>
      <c r="C154" s="269">
        <v>807</v>
      </c>
      <c r="D154" s="272" t="s">
        <v>289</v>
      </c>
      <c r="E154" s="272" t="s">
        <v>50</v>
      </c>
      <c r="F154" s="272"/>
      <c r="G154" s="271">
        <v>9.6</v>
      </c>
      <c r="H154" s="271">
        <v>18.3</v>
      </c>
      <c r="I154" s="271">
        <v>18.3</v>
      </c>
    </row>
    <row r="155" spans="1:9" s="250" customFormat="1" ht="25.5">
      <c r="A155" s="248">
        <v>146</v>
      </c>
      <c r="B155" s="257" t="s">
        <v>141</v>
      </c>
      <c r="C155" s="269">
        <v>807</v>
      </c>
      <c r="D155" s="272" t="s">
        <v>289</v>
      </c>
      <c r="E155" s="272" t="s">
        <v>43</v>
      </c>
      <c r="F155" s="272"/>
      <c r="G155" s="271">
        <f>G154</f>
        <v>9.6</v>
      </c>
      <c r="H155" s="271">
        <f t="shared" ref="H155:I157" si="52">H154</f>
        <v>18.3</v>
      </c>
      <c r="I155" s="271">
        <f t="shared" si="52"/>
        <v>18.3</v>
      </c>
    </row>
    <row r="156" spans="1:9" s="250" customFormat="1">
      <c r="A156" s="247">
        <v>147</v>
      </c>
      <c r="B156" s="14" t="s">
        <v>283</v>
      </c>
      <c r="C156" s="269">
        <v>807</v>
      </c>
      <c r="D156" s="272" t="s">
        <v>289</v>
      </c>
      <c r="E156" s="272" t="s">
        <v>43</v>
      </c>
      <c r="F156" s="272" t="s">
        <v>284</v>
      </c>
      <c r="G156" s="271">
        <f>G155</f>
        <v>9.6</v>
      </c>
      <c r="H156" s="271">
        <f t="shared" si="52"/>
        <v>18.3</v>
      </c>
      <c r="I156" s="271">
        <f t="shared" si="52"/>
        <v>18.3</v>
      </c>
    </row>
    <row r="157" spans="1:9" s="250" customFormat="1">
      <c r="A157" s="248">
        <v>148</v>
      </c>
      <c r="B157" s="257" t="s">
        <v>285</v>
      </c>
      <c r="C157" s="269">
        <v>807</v>
      </c>
      <c r="D157" s="272" t="s">
        <v>289</v>
      </c>
      <c r="E157" s="272" t="s">
        <v>43</v>
      </c>
      <c r="F157" s="272" t="s">
        <v>286</v>
      </c>
      <c r="G157" s="271">
        <f>G156</f>
        <v>9.6</v>
      </c>
      <c r="H157" s="271">
        <f t="shared" si="52"/>
        <v>18.3</v>
      </c>
      <c r="I157" s="271">
        <f t="shared" si="52"/>
        <v>18.3</v>
      </c>
    </row>
    <row r="158" spans="1:9" s="251" customFormat="1" ht="29.25" customHeight="1">
      <c r="A158" s="247">
        <v>149</v>
      </c>
      <c r="B158" s="12" t="s">
        <v>48</v>
      </c>
      <c r="C158" s="266">
        <v>807</v>
      </c>
      <c r="D158" s="273" t="s">
        <v>162</v>
      </c>
      <c r="E158" s="267"/>
      <c r="F158" s="267"/>
      <c r="G158" s="268">
        <f>G159</f>
        <v>37.612319999999997</v>
      </c>
      <c r="H158" s="268">
        <f t="shared" ref="H158:I161" si="53">H159</f>
        <v>0</v>
      </c>
      <c r="I158" s="268">
        <f t="shared" si="53"/>
        <v>0</v>
      </c>
    </row>
    <row r="159" spans="1:9" s="250" customFormat="1">
      <c r="A159" s="248">
        <v>150</v>
      </c>
      <c r="B159" s="249" t="s">
        <v>190</v>
      </c>
      <c r="C159" s="269">
        <v>807</v>
      </c>
      <c r="D159" s="272" t="s">
        <v>170</v>
      </c>
      <c r="E159" s="272"/>
      <c r="F159" s="272"/>
      <c r="G159" s="271">
        <f>G160</f>
        <v>37.612319999999997</v>
      </c>
      <c r="H159" s="271">
        <f t="shared" si="53"/>
        <v>0</v>
      </c>
      <c r="I159" s="271">
        <f t="shared" si="53"/>
        <v>0</v>
      </c>
    </row>
    <row r="160" spans="1:9" s="251" customFormat="1" ht="56.25" customHeight="1">
      <c r="A160" s="247">
        <v>151</v>
      </c>
      <c r="B160" s="14" t="s">
        <v>287</v>
      </c>
      <c r="C160" s="269">
        <v>807</v>
      </c>
      <c r="D160" s="272" t="s">
        <v>288</v>
      </c>
      <c r="E160" s="272"/>
      <c r="F160" s="272"/>
      <c r="G160" s="271">
        <f>G161</f>
        <v>37.612319999999997</v>
      </c>
      <c r="H160" s="271">
        <f t="shared" si="53"/>
        <v>0</v>
      </c>
      <c r="I160" s="271">
        <f t="shared" si="53"/>
        <v>0</v>
      </c>
    </row>
    <row r="161" spans="1:9" s="250" customFormat="1" ht="25.5">
      <c r="A161" s="248">
        <v>152</v>
      </c>
      <c r="B161" s="257" t="s">
        <v>142</v>
      </c>
      <c r="C161" s="269">
        <v>807</v>
      </c>
      <c r="D161" s="272" t="s">
        <v>288</v>
      </c>
      <c r="E161" s="272" t="s">
        <v>60</v>
      </c>
      <c r="F161" s="272"/>
      <c r="G161" s="271">
        <f>G162</f>
        <v>37.612319999999997</v>
      </c>
      <c r="H161" s="271">
        <f t="shared" si="53"/>
        <v>0</v>
      </c>
      <c r="I161" s="271">
        <f t="shared" si="53"/>
        <v>0</v>
      </c>
    </row>
    <row r="162" spans="1:9" s="250" customFormat="1" ht="25.5">
      <c r="A162" s="247">
        <v>153</v>
      </c>
      <c r="B162" s="257" t="s">
        <v>141</v>
      </c>
      <c r="C162" s="269">
        <v>807</v>
      </c>
      <c r="D162" s="272" t="s">
        <v>288</v>
      </c>
      <c r="E162" s="272" t="s">
        <v>44</v>
      </c>
      <c r="F162" s="272"/>
      <c r="G162" s="271">
        <f>G163</f>
        <v>37.612319999999997</v>
      </c>
      <c r="H162" s="271">
        <f>H163</f>
        <v>0</v>
      </c>
      <c r="I162" s="271">
        <f>I163</f>
        <v>0</v>
      </c>
    </row>
    <row r="163" spans="1:9" s="250" customFormat="1">
      <c r="A163" s="248">
        <v>154</v>
      </c>
      <c r="B163" s="14" t="s">
        <v>39</v>
      </c>
      <c r="C163" s="269">
        <v>807</v>
      </c>
      <c r="D163" s="272" t="s">
        <v>288</v>
      </c>
      <c r="E163" s="272" t="s">
        <v>44</v>
      </c>
      <c r="F163" s="272" t="s">
        <v>124</v>
      </c>
      <c r="G163" s="271">
        <v>37.612319999999997</v>
      </c>
      <c r="H163" s="271">
        <v>0</v>
      </c>
      <c r="I163" s="271">
        <v>0</v>
      </c>
    </row>
    <row r="164" spans="1:9" s="250" customFormat="1">
      <c r="A164" s="247">
        <v>155</v>
      </c>
      <c r="B164" s="257" t="s">
        <v>281</v>
      </c>
      <c r="C164" s="269">
        <v>807</v>
      </c>
      <c r="D164" s="272" t="s">
        <v>288</v>
      </c>
      <c r="E164" s="272" t="s">
        <v>44</v>
      </c>
      <c r="F164" s="272" t="s">
        <v>282</v>
      </c>
      <c r="G164" s="271">
        <f>G163</f>
        <v>37.612319999999997</v>
      </c>
      <c r="H164" s="271">
        <f t="shared" ref="H164:I164" si="54">H163</f>
        <v>0</v>
      </c>
      <c r="I164" s="271">
        <f t="shared" si="54"/>
        <v>0</v>
      </c>
    </row>
    <row r="165" spans="1:9" s="251" customFormat="1" ht="29.25" customHeight="1">
      <c r="A165" s="248">
        <v>156</v>
      </c>
      <c r="B165" s="12" t="s">
        <v>48</v>
      </c>
      <c r="C165" s="266">
        <v>807</v>
      </c>
      <c r="D165" s="273" t="s">
        <v>162</v>
      </c>
      <c r="E165" s="267"/>
      <c r="F165" s="267"/>
      <c r="G165" s="268">
        <f>G166+G172</f>
        <v>238.42500000000001</v>
      </c>
      <c r="H165" s="268">
        <f t="shared" ref="H165:I165" si="55">H166</f>
        <v>0</v>
      </c>
      <c r="I165" s="268">
        <f t="shared" si="55"/>
        <v>0</v>
      </c>
    </row>
    <row r="166" spans="1:9" ht="24.75" customHeight="1">
      <c r="A166" s="247">
        <v>157</v>
      </c>
      <c r="B166" s="14" t="s">
        <v>389</v>
      </c>
      <c r="C166" s="269">
        <v>807</v>
      </c>
      <c r="D166" s="270" t="s">
        <v>170</v>
      </c>
      <c r="E166" s="96"/>
      <c r="F166" s="270"/>
      <c r="G166" s="281">
        <f t="shared" ref="G166:G176" si="56">G167</f>
        <v>152.31200000000001</v>
      </c>
      <c r="H166" s="320">
        <v>0</v>
      </c>
      <c r="I166" s="320">
        <v>0</v>
      </c>
    </row>
    <row r="167" spans="1:9" ht="25.5">
      <c r="A167" s="248">
        <v>158</v>
      </c>
      <c r="B167" s="318" t="s">
        <v>490</v>
      </c>
      <c r="C167" s="269">
        <v>807</v>
      </c>
      <c r="D167" s="272" t="s">
        <v>484</v>
      </c>
      <c r="E167" s="96"/>
      <c r="F167" s="270"/>
      <c r="G167" s="281">
        <f t="shared" si="56"/>
        <v>152.31200000000001</v>
      </c>
      <c r="H167" s="320">
        <v>0</v>
      </c>
      <c r="I167" s="320">
        <v>0</v>
      </c>
    </row>
    <row r="168" spans="1:9">
      <c r="A168" s="247">
        <v>159</v>
      </c>
      <c r="B168" s="304" t="s">
        <v>56</v>
      </c>
      <c r="C168" s="269">
        <v>807</v>
      </c>
      <c r="D168" s="272" t="s">
        <v>484</v>
      </c>
      <c r="E168" s="283">
        <v>800</v>
      </c>
      <c r="F168" s="272"/>
      <c r="G168" s="281">
        <f t="shared" si="56"/>
        <v>152.31200000000001</v>
      </c>
      <c r="H168" s="320">
        <v>0</v>
      </c>
      <c r="I168" s="320">
        <v>0</v>
      </c>
    </row>
    <row r="169" spans="1:9">
      <c r="A169" s="248">
        <v>160</v>
      </c>
      <c r="B169" s="304" t="s">
        <v>485</v>
      </c>
      <c r="C169" s="269">
        <v>807</v>
      </c>
      <c r="D169" s="272" t="s">
        <v>484</v>
      </c>
      <c r="E169" s="96">
        <v>880</v>
      </c>
      <c r="F169" s="270"/>
      <c r="G169" s="281">
        <f t="shared" si="56"/>
        <v>152.31200000000001</v>
      </c>
      <c r="H169" s="320">
        <v>0</v>
      </c>
      <c r="I169" s="320">
        <v>0</v>
      </c>
    </row>
    <row r="170" spans="1:9">
      <c r="A170" s="247">
        <v>161</v>
      </c>
      <c r="B170" s="317" t="s">
        <v>36</v>
      </c>
      <c r="C170" s="269">
        <v>807</v>
      </c>
      <c r="D170" s="272" t="s">
        <v>484</v>
      </c>
      <c r="E170" s="96">
        <v>880</v>
      </c>
      <c r="F170" s="270" t="s">
        <v>126</v>
      </c>
      <c r="G170" s="281">
        <f t="shared" si="56"/>
        <v>152.31200000000001</v>
      </c>
      <c r="H170" s="320">
        <v>0</v>
      </c>
      <c r="I170" s="320">
        <v>0</v>
      </c>
    </row>
    <row r="171" spans="1:9" s="319" customFormat="1">
      <c r="A171" s="248">
        <v>162</v>
      </c>
      <c r="B171" s="318" t="s">
        <v>481</v>
      </c>
      <c r="C171" s="269">
        <v>807</v>
      </c>
      <c r="D171" s="272" t="s">
        <v>484</v>
      </c>
      <c r="E171" s="96">
        <v>880</v>
      </c>
      <c r="F171" s="270" t="s">
        <v>480</v>
      </c>
      <c r="G171" s="281">
        <v>152.31200000000001</v>
      </c>
      <c r="H171" s="320">
        <v>0</v>
      </c>
      <c r="I171" s="320">
        <v>0</v>
      </c>
    </row>
    <row r="172" spans="1:9" ht="24.75" customHeight="1">
      <c r="A172" s="247">
        <v>163</v>
      </c>
      <c r="B172" s="14" t="s">
        <v>389</v>
      </c>
      <c r="C172" s="269">
        <v>807</v>
      </c>
      <c r="D172" s="270" t="s">
        <v>170</v>
      </c>
      <c r="E172" s="96"/>
      <c r="F172" s="270"/>
      <c r="G172" s="281">
        <f t="shared" si="56"/>
        <v>86.113</v>
      </c>
      <c r="H172" s="320">
        <v>0</v>
      </c>
      <c r="I172" s="320">
        <v>0</v>
      </c>
    </row>
    <row r="173" spans="1:9" ht="25.5">
      <c r="A173" s="248">
        <v>164</v>
      </c>
      <c r="B173" s="318" t="s">
        <v>492</v>
      </c>
      <c r="C173" s="269">
        <v>807</v>
      </c>
      <c r="D173" s="272" t="s">
        <v>491</v>
      </c>
      <c r="E173" s="96"/>
      <c r="F173" s="270"/>
      <c r="G173" s="281">
        <f t="shared" si="56"/>
        <v>86.113</v>
      </c>
      <c r="H173" s="320">
        <v>0</v>
      </c>
      <c r="I173" s="320">
        <v>0</v>
      </c>
    </row>
    <row r="174" spans="1:9" ht="25.5">
      <c r="A174" s="247">
        <v>165</v>
      </c>
      <c r="B174" s="257" t="s">
        <v>142</v>
      </c>
      <c r="C174" s="269">
        <v>807</v>
      </c>
      <c r="D174" s="272" t="s">
        <v>491</v>
      </c>
      <c r="E174" s="272" t="s">
        <v>50</v>
      </c>
      <c r="F174" s="272"/>
      <c r="G174" s="281">
        <f t="shared" si="56"/>
        <v>86.113</v>
      </c>
      <c r="H174" s="320">
        <v>0</v>
      </c>
      <c r="I174" s="320">
        <v>0</v>
      </c>
    </row>
    <row r="175" spans="1:9" ht="25.5">
      <c r="A175" s="248">
        <v>166</v>
      </c>
      <c r="B175" s="257" t="s">
        <v>141</v>
      </c>
      <c r="C175" s="269">
        <v>807</v>
      </c>
      <c r="D175" s="272" t="s">
        <v>491</v>
      </c>
      <c r="E175" s="272" t="s">
        <v>43</v>
      </c>
      <c r="F175" s="270"/>
      <c r="G175" s="281">
        <f t="shared" si="56"/>
        <v>86.113</v>
      </c>
      <c r="H175" s="320">
        <v>0</v>
      </c>
      <c r="I175" s="320">
        <v>0</v>
      </c>
    </row>
    <row r="176" spans="1:9">
      <c r="A176" s="247">
        <v>167</v>
      </c>
      <c r="B176" s="317" t="s">
        <v>36</v>
      </c>
      <c r="C176" s="269">
        <v>807</v>
      </c>
      <c r="D176" s="272" t="s">
        <v>491</v>
      </c>
      <c r="E176" s="272" t="s">
        <v>43</v>
      </c>
      <c r="F176" s="270" t="s">
        <v>126</v>
      </c>
      <c r="G176" s="281">
        <f t="shared" si="56"/>
        <v>86.113</v>
      </c>
      <c r="H176" s="320">
        <v>0</v>
      </c>
      <c r="I176" s="320">
        <v>0</v>
      </c>
    </row>
    <row r="177" spans="1:9" s="319" customFormat="1">
      <c r="A177" s="248">
        <v>168</v>
      </c>
      <c r="B177" s="318" t="s">
        <v>59</v>
      </c>
      <c r="C177" s="269">
        <v>807</v>
      </c>
      <c r="D177" s="272" t="s">
        <v>491</v>
      </c>
      <c r="E177" s="272" t="s">
        <v>43</v>
      </c>
      <c r="F177" s="270" t="s">
        <v>131</v>
      </c>
      <c r="G177" s="281">
        <v>86.113</v>
      </c>
      <c r="H177" s="320">
        <v>0</v>
      </c>
      <c r="I177" s="320">
        <v>0</v>
      </c>
    </row>
    <row r="178" spans="1:9" s="251" customFormat="1">
      <c r="A178" s="247">
        <v>169</v>
      </c>
      <c r="B178" s="12" t="s">
        <v>0</v>
      </c>
      <c r="C178" s="266">
        <v>807</v>
      </c>
      <c r="D178" s="267" t="s">
        <v>171</v>
      </c>
      <c r="E178" s="282"/>
      <c r="F178" s="267"/>
      <c r="G178" s="268">
        <f>G179</f>
        <v>0</v>
      </c>
      <c r="H178" s="268">
        <f t="shared" ref="H178:I182" si="57">H179</f>
        <v>19.59</v>
      </c>
      <c r="I178" s="268">
        <f t="shared" si="57"/>
        <v>19.948</v>
      </c>
    </row>
    <row r="179" spans="1:9" s="250" customFormat="1" ht="25.5">
      <c r="A179" s="248">
        <v>170</v>
      </c>
      <c r="B179" s="14" t="s">
        <v>9</v>
      </c>
      <c r="C179" s="269">
        <v>807</v>
      </c>
      <c r="D179" s="272" t="s">
        <v>172</v>
      </c>
      <c r="E179" s="96"/>
      <c r="F179" s="270"/>
      <c r="G179" s="271">
        <f>G180</f>
        <v>0</v>
      </c>
      <c r="H179" s="271">
        <f t="shared" si="57"/>
        <v>19.59</v>
      </c>
      <c r="I179" s="271">
        <f t="shared" si="57"/>
        <v>19.948</v>
      </c>
    </row>
    <row r="180" spans="1:9" s="250" customFormat="1">
      <c r="A180" s="247">
        <v>171</v>
      </c>
      <c r="B180" s="249" t="s">
        <v>56</v>
      </c>
      <c r="C180" s="269">
        <v>807</v>
      </c>
      <c r="D180" s="272" t="s">
        <v>172</v>
      </c>
      <c r="E180" s="283">
        <v>800</v>
      </c>
      <c r="F180" s="272"/>
      <c r="G180" s="271">
        <f>G181</f>
        <v>0</v>
      </c>
      <c r="H180" s="271">
        <f t="shared" si="57"/>
        <v>19.59</v>
      </c>
      <c r="I180" s="271">
        <f t="shared" si="57"/>
        <v>19.948</v>
      </c>
    </row>
    <row r="181" spans="1:9" s="250" customFormat="1">
      <c r="A181" s="248">
        <v>172</v>
      </c>
      <c r="B181" s="14" t="s">
        <v>74</v>
      </c>
      <c r="C181" s="269">
        <v>807</v>
      </c>
      <c r="D181" s="272" t="s">
        <v>172</v>
      </c>
      <c r="E181" s="96">
        <v>870</v>
      </c>
      <c r="F181" s="270"/>
      <c r="G181" s="271">
        <f>G182</f>
        <v>0</v>
      </c>
      <c r="H181" s="271">
        <f t="shared" si="57"/>
        <v>19.59</v>
      </c>
      <c r="I181" s="271">
        <f t="shared" si="57"/>
        <v>19.948</v>
      </c>
    </row>
    <row r="182" spans="1:9" s="250" customFormat="1">
      <c r="A182" s="247">
        <v>173</v>
      </c>
      <c r="B182" s="257" t="s">
        <v>36</v>
      </c>
      <c r="C182" s="269">
        <v>807</v>
      </c>
      <c r="D182" s="272" t="s">
        <v>172</v>
      </c>
      <c r="E182" s="96">
        <v>870</v>
      </c>
      <c r="F182" s="270" t="s">
        <v>126</v>
      </c>
      <c r="G182" s="271">
        <f>G183</f>
        <v>0</v>
      </c>
      <c r="H182" s="271">
        <f t="shared" si="57"/>
        <v>19.59</v>
      </c>
      <c r="I182" s="271">
        <f t="shared" si="57"/>
        <v>19.948</v>
      </c>
    </row>
    <row r="183" spans="1:9" s="251" customFormat="1">
      <c r="A183" s="248">
        <v>174</v>
      </c>
      <c r="B183" s="249" t="s">
        <v>22</v>
      </c>
      <c r="C183" s="269">
        <v>807</v>
      </c>
      <c r="D183" s="272" t="s">
        <v>172</v>
      </c>
      <c r="E183" s="96">
        <v>870</v>
      </c>
      <c r="F183" s="270" t="s">
        <v>130</v>
      </c>
      <c r="G183" s="271">
        <v>0</v>
      </c>
      <c r="H183" s="271">
        <v>19.59</v>
      </c>
      <c r="I183" s="271">
        <v>19.948</v>
      </c>
    </row>
    <row r="184" spans="1:9" s="251" customFormat="1" ht="27" customHeight="1">
      <c r="A184" s="247">
        <v>175</v>
      </c>
      <c r="B184" s="258" t="s">
        <v>194</v>
      </c>
      <c r="C184" s="266">
        <v>807</v>
      </c>
      <c r="D184" s="284" t="s">
        <v>173</v>
      </c>
      <c r="E184" s="267"/>
      <c r="F184" s="284"/>
      <c r="G184" s="268">
        <f>G194+G185</f>
        <v>140.762</v>
      </c>
      <c r="H184" s="268">
        <f>H194+H185</f>
        <v>134.6</v>
      </c>
      <c r="I184" s="268">
        <f>I194+I185</f>
        <v>137.69999999999999</v>
      </c>
    </row>
    <row r="185" spans="1:9" s="250" customFormat="1" ht="38.25">
      <c r="A185" s="248">
        <v>176</v>
      </c>
      <c r="B185" s="249" t="s">
        <v>214</v>
      </c>
      <c r="C185" s="269">
        <v>807</v>
      </c>
      <c r="D185" s="270" t="s">
        <v>175</v>
      </c>
      <c r="E185" s="267"/>
      <c r="F185" s="270"/>
      <c r="G185" s="271">
        <f>G190+G186</f>
        <v>139.1</v>
      </c>
      <c r="H185" s="271">
        <f t="shared" ref="H185:I185" si="58">H190+H186</f>
        <v>133.1</v>
      </c>
      <c r="I185" s="271">
        <f t="shared" si="58"/>
        <v>136.19999999999999</v>
      </c>
    </row>
    <row r="186" spans="1:9" s="250" customFormat="1" ht="51">
      <c r="A186" s="247">
        <v>177</v>
      </c>
      <c r="B186" s="249" t="s">
        <v>210</v>
      </c>
      <c r="C186" s="269">
        <v>807</v>
      </c>
      <c r="D186" s="270" t="s">
        <v>175</v>
      </c>
      <c r="E186" s="270" t="s">
        <v>49</v>
      </c>
      <c r="F186" s="270"/>
      <c r="G186" s="271">
        <f>G187</f>
        <v>12.013579999999999</v>
      </c>
      <c r="H186" s="271">
        <f t="shared" ref="H186:I188" si="59">H187</f>
        <v>85.677970000000002</v>
      </c>
      <c r="I186" s="271">
        <f t="shared" si="59"/>
        <v>85.677970000000002</v>
      </c>
    </row>
    <row r="187" spans="1:9" s="250" customFormat="1" ht="25.5">
      <c r="A187" s="248">
        <v>178</v>
      </c>
      <c r="B187" s="249" t="s">
        <v>54</v>
      </c>
      <c r="C187" s="269">
        <v>807</v>
      </c>
      <c r="D187" s="270" t="s">
        <v>175</v>
      </c>
      <c r="E187" s="270" t="s">
        <v>46</v>
      </c>
      <c r="F187" s="270"/>
      <c r="G187" s="271">
        <f>G188</f>
        <v>12.013579999999999</v>
      </c>
      <c r="H187" s="271">
        <f t="shared" si="59"/>
        <v>85.677970000000002</v>
      </c>
      <c r="I187" s="271">
        <f t="shared" si="59"/>
        <v>85.677970000000002</v>
      </c>
    </row>
    <row r="188" spans="1:9" s="250" customFormat="1">
      <c r="A188" s="247">
        <v>179</v>
      </c>
      <c r="B188" s="249" t="s">
        <v>64</v>
      </c>
      <c r="C188" s="269">
        <v>807</v>
      </c>
      <c r="D188" s="270" t="s">
        <v>175</v>
      </c>
      <c r="E188" s="270" t="s">
        <v>46</v>
      </c>
      <c r="F188" s="270" t="s">
        <v>132</v>
      </c>
      <c r="G188" s="271">
        <f>G189</f>
        <v>12.013579999999999</v>
      </c>
      <c r="H188" s="271">
        <f t="shared" si="59"/>
        <v>85.677970000000002</v>
      </c>
      <c r="I188" s="271">
        <f t="shared" si="59"/>
        <v>85.677970000000002</v>
      </c>
    </row>
    <row r="189" spans="1:9" s="250" customFormat="1">
      <c r="A189" s="248">
        <v>180</v>
      </c>
      <c r="B189" s="249" t="s">
        <v>65</v>
      </c>
      <c r="C189" s="269">
        <v>807</v>
      </c>
      <c r="D189" s="270" t="s">
        <v>175</v>
      </c>
      <c r="E189" s="270" t="s">
        <v>46</v>
      </c>
      <c r="F189" s="270" t="s">
        <v>133</v>
      </c>
      <c r="G189" s="271">
        <v>12.013579999999999</v>
      </c>
      <c r="H189" s="271">
        <v>85.677970000000002</v>
      </c>
      <c r="I189" s="271">
        <v>85.677970000000002</v>
      </c>
    </row>
    <row r="190" spans="1:9" s="250" customFormat="1" ht="34.5" customHeight="1">
      <c r="A190" s="247">
        <v>181</v>
      </c>
      <c r="B190" s="249" t="s">
        <v>140</v>
      </c>
      <c r="C190" s="269">
        <v>807</v>
      </c>
      <c r="D190" s="270" t="s">
        <v>175</v>
      </c>
      <c r="E190" s="270" t="s">
        <v>50</v>
      </c>
      <c r="F190" s="270"/>
      <c r="G190" s="271">
        <f>G191</f>
        <v>127.08642</v>
      </c>
      <c r="H190" s="271">
        <f t="shared" ref="H190:I192" si="60">H191</f>
        <v>47.422029999999999</v>
      </c>
      <c r="I190" s="271">
        <f t="shared" si="60"/>
        <v>50.522030000000001</v>
      </c>
    </row>
    <row r="191" spans="1:9" s="250" customFormat="1" ht="25.5">
      <c r="A191" s="248">
        <v>182</v>
      </c>
      <c r="B191" s="249" t="s">
        <v>2</v>
      </c>
      <c r="C191" s="269">
        <v>807</v>
      </c>
      <c r="D191" s="270" t="s">
        <v>175</v>
      </c>
      <c r="E191" s="270" t="s">
        <v>43</v>
      </c>
      <c r="F191" s="270"/>
      <c r="G191" s="271">
        <f>G192</f>
        <v>127.08642</v>
      </c>
      <c r="H191" s="271">
        <f t="shared" si="60"/>
        <v>47.422029999999999</v>
      </c>
      <c r="I191" s="271">
        <f t="shared" si="60"/>
        <v>50.522030000000001</v>
      </c>
    </row>
    <row r="192" spans="1:9" s="250" customFormat="1">
      <c r="A192" s="247">
        <v>183</v>
      </c>
      <c r="B192" s="249" t="s">
        <v>64</v>
      </c>
      <c r="C192" s="269">
        <v>807</v>
      </c>
      <c r="D192" s="270" t="s">
        <v>175</v>
      </c>
      <c r="E192" s="270" t="s">
        <v>43</v>
      </c>
      <c r="F192" s="270" t="s">
        <v>132</v>
      </c>
      <c r="G192" s="271">
        <f>G193</f>
        <v>127.08642</v>
      </c>
      <c r="H192" s="271">
        <f t="shared" si="60"/>
        <v>47.422029999999999</v>
      </c>
      <c r="I192" s="271">
        <f t="shared" si="60"/>
        <v>50.522030000000001</v>
      </c>
    </row>
    <row r="193" spans="1:9" s="250" customFormat="1">
      <c r="A193" s="248">
        <v>184</v>
      </c>
      <c r="B193" s="249" t="s">
        <v>65</v>
      </c>
      <c r="C193" s="269">
        <v>807</v>
      </c>
      <c r="D193" s="270" t="s">
        <v>175</v>
      </c>
      <c r="E193" s="270" t="s">
        <v>43</v>
      </c>
      <c r="F193" s="270" t="s">
        <v>133</v>
      </c>
      <c r="G193" s="271">
        <v>127.08642</v>
      </c>
      <c r="H193" s="271">
        <v>47.422029999999999</v>
      </c>
      <c r="I193" s="271">
        <v>50.522030000000001</v>
      </c>
    </row>
    <row r="194" spans="1:9" s="250" customFormat="1" ht="45" customHeight="1">
      <c r="A194" s="247">
        <v>185</v>
      </c>
      <c r="B194" s="259" t="s">
        <v>213</v>
      </c>
      <c r="C194" s="269">
        <v>807</v>
      </c>
      <c r="D194" s="285" t="s">
        <v>174</v>
      </c>
      <c r="E194" s="285"/>
      <c r="F194" s="285"/>
      <c r="G194" s="271">
        <f>G195</f>
        <v>1.6619999999999999</v>
      </c>
      <c r="H194" s="271">
        <f t="shared" ref="H194:I196" si="61">H195</f>
        <v>1.5</v>
      </c>
      <c r="I194" s="271">
        <f t="shared" si="61"/>
        <v>1.5</v>
      </c>
    </row>
    <row r="195" spans="1:9" s="250" customFormat="1" ht="25.5">
      <c r="A195" s="248">
        <v>186</v>
      </c>
      <c r="B195" s="249" t="s">
        <v>142</v>
      </c>
      <c r="C195" s="269">
        <v>807</v>
      </c>
      <c r="D195" s="285" t="s">
        <v>174</v>
      </c>
      <c r="E195" s="286" t="s">
        <v>50</v>
      </c>
      <c r="F195" s="285"/>
      <c r="G195" s="271">
        <f>G196</f>
        <v>1.6619999999999999</v>
      </c>
      <c r="H195" s="271">
        <f t="shared" si="61"/>
        <v>1.5</v>
      </c>
      <c r="I195" s="271">
        <f t="shared" si="61"/>
        <v>1.5</v>
      </c>
    </row>
    <row r="196" spans="1:9" s="250" customFormat="1" ht="25.5">
      <c r="A196" s="247">
        <v>187</v>
      </c>
      <c r="B196" s="249" t="s">
        <v>2</v>
      </c>
      <c r="C196" s="269">
        <v>807</v>
      </c>
      <c r="D196" s="285" t="s">
        <v>174</v>
      </c>
      <c r="E196" s="287" t="s">
        <v>43</v>
      </c>
      <c r="F196" s="287"/>
      <c r="G196" s="271">
        <f>G197</f>
        <v>1.6619999999999999</v>
      </c>
      <c r="H196" s="271">
        <f t="shared" si="61"/>
        <v>1.5</v>
      </c>
      <c r="I196" s="271">
        <f t="shared" si="61"/>
        <v>1.5</v>
      </c>
    </row>
    <row r="197" spans="1:9" s="250" customFormat="1">
      <c r="A197" s="248">
        <v>188</v>
      </c>
      <c r="B197" s="257" t="s">
        <v>36</v>
      </c>
      <c r="C197" s="269">
        <v>807</v>
      </c>
      <c r="D197" s="285" t="s">
        <v>174</v>
      </c>
      <c r="E197" s="287" t="s">
        <v>43</v>
      </c>
      <c r="F197" s="287" t="s">
        <v>126</v>
      </c>
      <c r="G197" s="271">
        <f>G198</f>
        <v>1.6619999999999999</v>
      </c>
      <c r="H197" s="271">
        <f>H198</f>
        <v>1.5</v>
      </c>
      <c r="I197" s="271">
        <f>I198</f>
        <v>1.5</v>
      </c>
    </row>
    <row r="198" spans="1:9" s="250" customFormat="1">
      <c r="A198" s="247">
        <v>189</v>
      </c>
      <c r="B198" s="249" t="s">
        <v>59</v>
      </c>
      <c r="C198" s="269">
        <v>807</v>
      </c>
      <c r="D198" s="285" t="s">
        <v>174</v>
      </c>
      <c r="E198" s="287" t="s">
        <v>43</v>
      </c>
      <c r="F198" s="270" t="s">
        <v>131</v>
      </c>
      <c r="G198" s="271">
        <v>1.6619999999999999</v>
      </c>
      <c r="H198" s="271">
        <v>1.5</v>
      </c>
      <c r="I198" s="271">
        <v>1.5</v>
      </c>
    </row>
    <row r="199" spans="1:9" s="250" customFormat="1" ht="21" customHeight="1">
      <c r="A199" s="248">
        <v>190</v>
      </c>
      <c r="B199" s="14" t="s">
        <v>48</v>
      </c>
      <c r="C199" s="269">
        <v>807</v>
      </c>
      <c r="D199" s="272" t="s">
        <v>162</v>
      </c>
      <c r="E199" s="270"/>
      <c r="F199" s="270"/>
      <c r="G199" s="271">
        <f>G200</f>
        <v>287.85399999999998</v>
      </c>
      <c r="H199" s="271">
        <f t="shared" ref="H199:I202" si="62">H200</f>
        <v>257.77999999999997</v>
      </c>
      <c r="I199" s="271">
        <f t="shared" si="62"/>
        <v>257.77999999999997</v>
      </c>
    </row>
    <row r="200" spans="1:9" s="251" customFormat="1" ht="18" customHeight="1">
      <c r="A200" s="247">
        <v>191</v>
      </c>
      <c r="B200" s="254" t="s">
        <v>195</v>
      </c>
      <c r="C200" s="266">
        <v>807</v>
      </c>
      <c r="D200" s="273" t="s">
        <v>169</v>
      </c>
      <c r="E200" s="273"/>
      <c r="F200" s="273"/>
      <c r="G200" s="268">
        <f>G201</f>
        <v>287.85399999999998</v>
      </c>
      <c r="H200" s="268">
        <f t="shared" si="62"/>
        <v>257.77999999999997</v>
      </c>
      <c r="I200" s="268">
        <f t="shared" si="62"/>
        <v>257.77999999999997</v>
      </c>
    </row>
    <row r="201" spans="1:9" s="251" customFormat="1" ht="45.75" customHeight="1">
      <c r="A201" s="248">
        <v>192</v>
      </c>
      <c r="B201" s="14" t="s">
        <v>378</v>
      </c>
      <c r="C201" s="269">
        <v>807</v>
      </c>
      <c r="D201" s="272" t="s">
        <v>363</v>
      </c>
      <c r="E201" s="272"/>
      <c r="F201" s="272"/>
      <c r="G201" s="271">
        <f>G202</f>
        <v>287.85399999999998</v>
      </c>
      <c r="H201" s="271">
        <f t="shared" si="62"/>
        <v>257.77999999999997</v>
      </c>
      <c r="I201" s="271">
        <f t="shared" si="62"/>
        <v>257.77999999999997</v>
      </c>
    </row>
    <row r="202" spans="1:9" s="250" customFormat="1">
      <c r="A202" s="247">
        <v>193</v>
      </c>
      <c r="B202" s="14" t="s">
        <v>37</v>
      </c>
      <c r="C202" s="269">
        <v>807</v>
      </c>
      <c r="D202" s="272" t="s">
        <v>363</v>
      </c>
      <c r="E202" s="272" t="s">
        <v>60</v>
      </c>
      <c r="F202" s="272"/>
      <c r="G202" s="271">
        <f>G203</f>
        <v>287.85399999999998</v>
      </c>
      <c r="H202" s="271">
        <f t="shared" si="62"/>
        <v>257.77999999999997</v>
      </c>
      <c r="I202" s="271">
        <f t="shared" si="62"/>
        <v>257.77999999999997</v>
      </c>
    </row>
    <row r="203" spans="1:9" s="250" customFormat="1">
      <c r="A203" s="248">
        <v>194</v>
      </c>
      <c r="B203" s="14" t="s">
        <v>42</v>
      </c>
      <c r="C203" s="269">
        <v>807</v>
      </c>
      <c r="D203" s="272" t="s">
        <v>363</v>
      </c>
      <c r="E203" s="272" t="s">
        <v>44</v>
      </c>
      <c r="F203" s="272"/>
      <c r="G203" s="154">
        <v>287.85399999999998</v>
      </c>
      <c r="H203" s="154">
        <v>257.77999999999997</v>
      </c>
      <c r="I203" s="154">
        <v>257.77999999999997</v>
      </c>
    </row>
    <row r="204" spans="1:9" s="250" customFormat="1">
      <c r="A204" s="247">
        <v>195</v>
      </c>
      <c r="B204" s="257" t="s">
        <v>36</v>
      </c>
      <c r="C204" s="269">
        <v>807</v>
      </c>
      <c r="D204" s="272" t="s">
        <v>363</v>
      </c>
      <c r="E204" s="272" t="s">
        <v>44</v>
      </c>
      <c r="F204" s="272" t="s">
        <v>126</v>
      </c>
      <c r="G204" s="271">
        <f t="shared" ref="G204:I205" si="63">G203</f>
        <v>287.85399999999998</v>
      </c>
      <c r="H204" s="271">
        <f t="shared" si="63"/>
        <v>257.77999999999997</v>
      </c>
      <c r="I204" s="271">
        <f t="shared" si="63"/>
        <v>257.77999999999997</v>
      </c>
    </row>
    <row r="205" spans="1:9" s="250" customFormat="1" ht="38.25">
      <c r="A205" s="248">
        <v>196</v>
      </c>
      <c r="B205" s="257" t="s">
        <v>20</v>
      </c>
      <c r="C205" s="269">
        <v>807</v>
      </c>
      <c r="D205" s="272" t="s">
        <v>363</v>
      </c>
      <c r="E205" s="272" t="s">
        <v>44</v>
      </c>
      <c r="F205" s="272" t="s">
        <v>129</v>
      </c>
      <c r="G205" s="271">
        <f>G204</f>
        <v>287.85399999999998</v>
      </c>
      <c r="H205" s="271">
        <f t="shared" si="63"/>
        <v>257.77999999999997</v>
      </c>
      <c r="I205" s="271">
        <f t="shared" si="63"/>
        <v>257.77999999999997</v>
      </c>
    </row>
    <row r="206" spans="1:9" s="250" customFormat="1" ht="34.5" customHeight="1">
      <c r="A206" s="247">
        <v>197</v>
      </c>
      <c r="B206" s="14" t="s">
        <v>48</v>
      </c>
      <c r="C206" s="269">
        <v>807</v>
      </c>
      <c r="D206" s="272" t="s">
        <v>162</v>
      </c>
      <c r="E206" s="270"/>
      <c r="F206" s="270"/>
      <c r="G206" s="271">
        <f>G207</f>
        <v>10</v>
      </c>
      <c r="H206" s="271">
        <f t="shared" ref="H206:I209" si="64">H207</f>
        <v>10</v>
      </c>
      <c r="I206" s="271">
        <f t="shared" si="64"/>
        <v>10</v>
      </c>
    </row>
    <row r="207" spans="1:9" s="251" customFormat="1">
      <c r="A207" s="248">
        <v>198</v>
      </c>
      <c r="B207" s="254" t="s">
        <v>195</v>
      </c>
      <c r="C207" s="266">
        <v>807</v>
      </c>
      <c r="D207" s="273" t="s">
        <v>169</v>
      </c>
      <c r="E207" s="273"/>
      <c r="F207" s="273"/>
      <c r="G207" s="268">
        <f>G208</f>
        <v>10</v>
      </c>
      <c r="H207" s="268">
        <f t="shared" si="64"/>
        <v>10</v>
      </c>
      <c r="I207" s="268">
        <f t="shared" si="64"/>
        <v>10</v>
      </c>
    </row>
    <row r="208" spans="1:9" s="251" customFormat="1" ht="57" customHeight="1">
      <c r="A208" s="247">
        <v>199</v>
      </c>
      <c r="B208" s="14" t="s">
        <v>191</v>
      </c>
      <c r="C208" s="269">
        <v>807</v>
      </c>
      <c r="D208" s="272" t="s">
        <v>188</v>
      </c>
      <c r="E208" s="272"/>
      <c r="F208" s="272"/>
      <c r="G208" s="271">
        <f>G209</f>
        <v>10</v>
      </c>
      <c r="H208" s="271">
        <f t="shared" si="64"/>
        <v>10</v>
      </c>
      <c r="I208" s="271">
        <f t="shared" si="64"/>
        <v>10</v>
      </c>
    </row>
    <row r="209" spans="1:9" s="250" customFormat="1">
      <c r="A209" s="248">
        <v>200</v>
      </c>
      <c r="B209" s="14" t="s">
        <v>37</v>
      </c>
      <c r="C209" s="269">
        <v>807</v>
      </c>
      <c r="D209" s="272" t="s">
        <v>188</v>
      </c>
      <c r="E209" s="272" t="s">
        <v>60</v>
      </c>
      <c r="F209" s="272"/>
      <c r="G209" s="271">
        <f>G210</f>
        <v>10</v>
      </c>
      <c r="H209" s="271">
        <f t="shared" si="64"/>
        <v>10</v>
      </c>
      <c r="I209" s="271">
        <f t="shared" si="64"/>
        <v>10</v>
      </c>
    </row>
    <row r="210" spans="1:9" s="250" customFormat="1">
      <c r="A210" s="247">
        <v>201</v>
      </c>
      <c r="B210" s="14" t="s">
        <v>42</v>
      </c>
      <c r="C210" s="269">
        <v>807</v>
      </c>
      <c r="D210" s="272" t="s">
        <v>188</v>
      </c>
      <c r="E210" s="272" t="s">
        <v>44</v>
      </c>
      <c r="F210" s="272"/>
      <c r="G210" s="154">
        <v>10</v>
      </c>
      <c r="H210" s="154">
        <v>10</v>
      </c>
      <c r="I210" s="154">
        <v>10</v>
      </c>
    </row>
    <row r="211" spans="1:9" s="250" customFormat="1">
      <c r="A211" s="248">
        <v>202</v>
      </c>
      <c r="B211" s="257" t="s">
        <v>36</v>
      </c>
      <c r="C211" s="269">
        <v>807</v>
      </c>
      <c r="D211" s="272" t="s">
        <v>188</v>
      </c>
      <c r="E211" s="272" t="s">
        <v>44</v>
      </c>
      <c r="F211" s="272" t="s">
        <v>126</v>
      </c>
      <c r="G211" s="271">
        <f t="shared" ref="G211:I212" si="65">G210</f>
        <v>10</v>
      </c>
      <c r="H211" s="271">
        <f t="shared" si="65"/>
        <v>10</v>
      </c>
      <c r="I211" s="271">
        <f t="shared" si="65"/>
        <v>10</v>
      </c>
    </row>
    <row r="212" spans="1:9" s="250" customFormat="1" ht="38.25">
      <c r="A212" s="247">
        <v>203</v>
      </c>
      <c r="B212" s="257" t="s">
        <v>20</v>
      </c>
      <c r="C212" s="269">
        <v>807</v>
      </c>
      <c r="D212" s="272" t="s">
        <v>188</v>
      </c>
      <c r="E212" s="272" t="s">
        <v>44</v>
      </c>
      <c r="F212" s="272" t="s">
        <v>129</v>
      </c>
      <c r="G212" s="271">
        <f>G211</f>
        <v>10</v>
      </c>
      <c r="H212" s="271">
        <f t="shared" si="65"/>
        <v>10</v>
      </c>
      <c r="I212" s="271">
        <f t="shared" si="65"/>
        <v>10</v>
      </c>
    </row>
    <row r="213" spans="1:9" s="250" customFormat="1" ht="34.5" customHeight="1">
      <c r="A213" s="248">
        <v>204</v>
      </c>
      <c r="B213" s="14" t="s">
        <v>48</v>
      </c>
      <c r="C213" s="269">
        <v>807</v>
      </c>
      <c r="D213" s="272" t="s">
        <v>162</v>
      </c>
      <c r="E213" s="270"/>
      <c r="F213" s="270"/>
      <c r="G213" s="271">
        <f>G214</f>
        <v>36.722880000000004</v>
      </c>
      <c r="H213" s="271">
        <f t="shared" ref="H213:I216" si="66">H214</f>
        <v>18.466439999999999</v>
      </c>
      <c r="I213" s="271">
        <f t="shared" si="66"/>
        <v>0</v>
      </c>
    </row>
    <row r="214" spans="1:9" s="251" customFormat="1">
      <c r="A214" s="247">
        <v>205</v>
      </c>
      <c r="B214" s="254" t="s">
        <v>195</v>
      </c>
      <c r="C214" s="266">
        <v>807</v>
      </c>
      <c r="D214" s="273" t="s">
        <v>169</v>
      </c>
      <c r="E214" s="273"/>
      <c r="F214" s="273"/>
      <c r="G214" s="268">
        <f>G215</f>
        <v>36.722880000000004</v>
      </c>
      <c r="H214" s="268">
        <f t="shared" si="66"/>
        <v>18.466439999999999</v>
      </c>
      <c r="I214" s="268">
        <f t="shared" si="66"/>
        <v>0</v>
      </c>
    </row>
    <row r="215" spans="1:9" s="251" customFormat="1" ht="57" customHeight="1">
      <c r="A215" s="248">
        <v>206</v>
      </c>
      <c r="B215" s="14" t="s">
        <v>310</v>
      </c>
      <c r="C215" s="269">
        <v>807</v>
      </c>
      <c r="D215" s="272" t="s">
        <v>364</v>
      </c>
      <c r="E215" s="272"/>
      <c r="F215" s="272"/>
      <c r="G215" s="271">
        <f>G216</f>
        <v>36.722880000000004</v>
      </c>
      <c r="H215" s="271">
        <f t="shared" si="66"/>
        <v>18.466439999999999</v>
      </c>
      <c r="I215" s="271">
        <f t="shared" si="66"/>
        <v>0</v>
      </c>
    </row>
    <row r="216" spans="1:9" s="250" customFormat="1">
      <c r="A216" s="247">
        <v>207</v>
      </c>
      <c r="B216" s="14" t="s">
        <v>37</v>
      </c>
      <c r="C216" s="269">
        <v>807</v>
      </c>
      <c r="D216" s="272" t="s">
        <v>364</v>
      </c>
      <c r="E216" s="272" t="s">
        <v>60</v>
      </c>
      <c r="F216" s="272"/>
      <c r="G216" s="271">
        <f>G217</f>
        <v>36.722880000000004</v>
      </c>
      <c r="H216" s="271">
        <f t="shared" si="66"/>
        <v>18.466439999999999</v>
      </c>
      <c r="I216" s="271">
        <f t="shared" si="66"/>
        <v>0</v>
      </c>
    </row>
    <row r="217" spans="1:9" s="250" customFormat="1">
      <c r="A217" s="248">
        <v>208</v>
      </c>
      <c r="B217" s="14" t="s">
        <v>42</v>
      </c>
      <c r="C217" s="269">
        <v>807</v>
      </c>
      <c r="D217" s="272" t="s">
        <v>364</v>
      </c>
      <c r="E217" s="272" t="s">
        <v>44</v>
      </c>
      <c r="F217" s="272"/>
      <c r="G217" s="154">
        <v>36.722880000000004</v>
      </c>
      <c r="H217" s="154">
        <v>18.466439999999999</v>
      </c>
      <c r="I217" s="154">
        <v>0</v>
      </c>
    </row>
    <row r="218" spans="1:9" s="250" customFormat="1">
      <c r="A218" s="247">
        <v>209</v>
      </c>
      <c r="B218" s="257" t="s">
        <v>36</v>
      </c>
      <c r="C218" s="269">
        <v>807</v>
      </c>
      <c r="D218" s="272" t="s">
        <v>364</v>
      </c>
      <c r="E218" s="272" t="s">
        <v>44</v>
      </c>
      <c r="F218" s="272" t="s">
        <v>126</v>
      </c>
      <c r="G218" s="271">
        <f t="shared" ref="G218:I219" si="67">G217</f>
        <v>36.722880000000004</v>
      </c>
      <c r="H218" s="271">
        <f t="shared" si="67"/>
        <v>18.466439999999999</v>
      </c>
      <c r="I218" s="271">
        <f t="shared" si="67"/>
        <v>0</v>
      </c>
    </row>
    <row r="219" spans="1:9" s="250" customFormat="1" ht="38.25">
      <c r="A219" s="248">
        <v>210</v>
      </c>
      <c r="B219" s="257" t="s">
        <v>20</v>
      </c>
      <c r="C219" s="269">
        <v>807</v>
      </c>
      <c r="D219" s="272" t="s">
        <v>364</v>
      </c>
      <c r="E219" s="272" t="s">
        <v>44</v>
      </c>
      <c r="F219" s="272" t="s">
        <v>131</v>
      </c>
      <c r="G219" s="271">
        <f>G218</f>
        <v>36.722880000000004</v>
      </c>
      <c r="H219" s="271">
        <f t="shared" si="67"/>
        <v>18.466439999999999</v>
      </c>
      <c r="I219" s="271">
        <f t="shared" si="67"/>
        <v>0</v>
      </c>
    </row>
    <row r="220" spans="1:9" s="251" customFormat="1" ht="24.75" customHeight="1">
      <c r="A220" s="247">
        <v>211</v>
      </c>
      <c r="B220" s="12" t="s">
        <v>48</v>
      </c>
      <c r="C220" s="266">
        <v>807</v>
      </c>
      <c r="D220" s="273" t="s">
        <v>162</v>
      </c>
      <c r="E220" s="267"/>
      <c r="F220" s="267"/>
      <c r="G220" s="268">
        <f>G221</f>
        <v>17.67267</v>
      </c>
      <c r="H220" s="268">
        <f t="shared" ref="H220:I222" si="68">H221</f>
        <v>0</v>
      </c>
      <c r="I220" s="268">
        <f t="shared" si="68"/>
        <v>0</v>
      </c>
    </row>
    <row r="221" spans="1:9" s="250" customFormat="1">
      <c r="A221" s="248">
        <v>212</v>
      </c>
      <c r="B221" s="249" t="s">
        <v>190</v>
      </c>
      <c r="C221" s="269">
        <v>807</v>
      </c>
      <c r="D221" s="272" t="s">
        <v>390</v>
      </c>
      <c r="E221" s="272"/>
      <c r="F221" s="272"/>
      <c r="G221" s="271">
        <f>G222</f>
        <v>17.67267</v>
      </c>
      <c r="H221" s="271">
        <f t="shared" si="68"/>
        <v>0</v>
      </c>
      <c r="I221" s="271">
        <f t="shared" si="68"/>
        <v>0</v>
      </c>
    </row>
    <row r="222" spans="1:9" s="251" customFormat="1" ht="30" customHeight="1">
      <c r="A222" s="247">
        <v>213</v>
      </c>
      <c r="B222" s="14" t="s">
        <v>391</v>
      </c>
      <c r="C222" s="269">
        <v>807</v>
      </c>
      <c r="D222" s="272" t="s">
        <v>392</v>
      </c>
      <c r="E222" s="272"/>
      <c r="F222" s="272"/>
      <c r="G222" s="271">
        <f>G223</f>
        <v>17.67267</v>
      </c>
      <c r="H222" s="271">
        <f t="shared" si="68"/>
        <v>0</v>
      </c>
      <c r="I222" s="271">
        <f t="shared" si="68"/>
        <v>0</v>
      </c>
    </row>
    <row r="223" spans="1:9" s="250" customFormat="1" ht="25.5">
      <c r="A223" s="248">
        <v>214</v>
      </c>
      <c r="B223" s="257" t="s">
        <v>142</v>
      </c>
      <c r="C223" s="269">
        <v>807</v>
      </c>
      <c r="D223" s="272" t="s">
        <v>392</v>
      </c>
      <c r="E223" s="272" t="s">
        <v>50</v>
      </c>
      <c r="F223" s="272"/>
      <c r="G223" s="271">
        <f>G224</f>
        <v>17.67267</v>
      </c>
      <c r="H223" s="271">
        <v>0</v>
      </c>
      <c r="I223" s="271">
        <v>0</v>
      </c>
    </row>
    <row r="224" spans="1:9" s="250" customFormat="1" ht="25.5">
      <c r="A224" s="247">
        <v>215</v>
      </c>
      <c r="B224" s="257" t="s">
        <v>141</v>
      </c>
      <c r="C224" s="269">
        <v>807</v>
      </c>
      <c r="D224" s="272" t="s">
        <v>392</v>
      </c>
      <c r="E224" s="272" t="s">
        <v>43</v>
      </c>
      <c r="F224" s="272"/>
      <c r="G224" s="271">
        <f>G225</f>
        <v>17.67267</v>
      </c>
      <c r="H224" s="271">
        <v>0</v>
      </c>
      <c r="I224" s="271">
        <v>0</v>
      </c>
    </row>
    <row r="225" spans="1:9" s="250" customFormat="1">
      <c r="A225" s="248">
        <v>216</v>
      </c>
      <c r="B225" s="14" t="s">
        <v>39</v>
      </c>
      <c r="C225" s="269">
        <v>807</v>
      </c>
      <c r="D225" s="272" t="s">
        <v>392</v>
      </c>
      <c r="E225" s="272" t="s">
        <v>43</v>
      </c>
      <c r="F225" s="272" t="s">
        <v>124</v>
      </c>
      <c r="G225" s="271">
        <v>17.67267</v>
      </c>
      <c r="H225" s="271">
        <v>0</v>
      </c>
      <c r="I225" s="271">
        <v>0</v>
      </c>
    </row>
    <row r="226" spans="1:9" s="250" customFormat="1">
      <c r="A226" s="247">
        <v>217</v>
      </c>
      <c r="B226" s="257" t="s">
        <v>41</v>
      </c>
      <c r="C226" s="269">
        <v>807</v>
      </c>
      <c r="D226" s="272" t="s">
        <v>392</v>
      </c>
      <c r="E226" s="272" t="s">
        <v>43</v>
      </c>
      <c r="F226" s="272" t="s">
        <v>125</v>
      </c>
      <c r="G226" s="271">
        <f>G225</f>
        <v>17.67267</v>
      </c>
      <c r="H226" s="271">
        <v>0</v>
      </c>
      <c r="I226" s="271">
        <v>0</v>
      </c>
    </row>
    <row r="227" spans="1:9" s="251" customFormat="1" ht="29.25" customHeight="1">
      <c r="A227" s="248">
        <v>218</v>
      </c>
      <c r="B227" s="12" t="s">
        <v>48</v>
      </c>
      <c r="C227" s="266">
        <v>807</v>
      </c>
      <c r="D227" s="273" t="s">
        <v>162</v>
      </c>
      <c r="E227" s="267"/>
      <c r="F227" s="267"/>
      <c r="G227" s="268">
        <f>G228</f>
        <v>2756.538</v>
      </c>
      <c r="H227" s="268">
        <f t="shared" ref="H227:I239" si="69">H228</f>
        <v>2392.5790000000002</v>
      </c>
      <c r="I227" s="268">
        <f t="shared" si="69"/>
        <v>2392.5790000000002</v>
      </c>
    </row>
    <row r="228" spans="1:9" s="250" customFormat="1">
      <c r="A228" s="247">
        <v>219</v>
      </c>
      <c r="B228" s="249" t="s">
        <v>190</v>
      </c>
      <c r="C228" s="269">
        <v>807</v>
      </c>
      <c r="D228" s="272" t="s">
        <v>234</v>
      </c>
      <c r="E228" s="272"/>
      <c r="F228" s="272"/>
      <c r="G228" s="271">
        <f>G229+G232+G235+G238</f>
        <v>2756.538</v>
      </c>
      <c r="H228" s="271">
        <f>H238</f>
        <v>2392.5790000000002</v>
      </c>
      <c r="I228" s="271">
        <f>I238</f>
        <v>2392.5790000000002</v>
      </c>
    </row>
    <row r="229" spans="1:9" s="251" customFormat="1" ht="80.25" customHeight="1">
      <c r="A229" s="248">
        <v>220</v>
      </c>
      <c r="B229" s="14" t="s">
        <v>453</v>
      </c>
      <c r="C229" s="269">
        <v>807</v>
      </c>
      <c r="D229" s="272" t="s">
        <v>452</v>
      </c>
      <c r="E229" s="272"/>
      <c r="F229" s="272"/>
      <c r="G229" s="271">
        <f>G230</f>
        <v>253.5</v>
      </c>
      <c r="H229" s="271">
        <f t="shared" si="69"/>
        <v>0</v>
      </c>
      <c r="I229" s="271">
        <f t="shared" si="69"/>
        <v>0</v>
      </c>
    </row>
    <row r="230" spans="1:9" s="250" customFormat="1">
      <c r="A230" s="247">
        <v>221</v>
      </c>
      <c r="B230" s="14" t="s">
        <v>37</v>
      </c>
      <c r="C230" s="269">
        <v>807</v>
      </c>
      <c r="D230" s="272" t="s">
        <v>452</v>
      </c>
      <c r="E230" s="272" t="s">
        <v>60</v>
      </c>
      <c r="F230" s="272" t="s">
        <v>116</v>
      </c>
      <c r="G230" s="271">
        <f>G231</f>
        <v>253.5</v>
      </c>
      <c r="H230" s="271">
        <f t="shared" si="69"/>
        <v>0</v>
      </c>
      <c r="I230" s="271">
        <f t="shared" si="69"/>
        <v>0</v>
      </c>
    </row>
    <row r="231" spans="1:9" s="250" customFormat="1">
      <c r="A231" s="248">
        <v>222</v>
      </c>
      <c r="B231" s="14" t="s">
        <v>42</v>
      </c>
      <c r="C231" s="269">
        <v>807</v>
      </c>
      <c r="D231" s="272" t="s">
        <v>452</v>
      </c>
      <c r="E231" s="272" t="s">
        <v>44</v>
      </c>
      <c r="F231" s="272" t="s">
        <v>117</v>
      </c>
      <c r="G231" s="271">
        <v>253.5</v>
      </c>
      <c r="H231" s="271">
        <v>0</v>
      </c>
      <c r="I231" s="271">
        <v>0</v>
      </c>
    </row>
    <row r="232" spans="1:9" s="251" customFormat="1" ht="80.25" customHeight="1">
      <c r="A232" s="247">
        <v>223</v>
      </c>
      <c r="B232" s="14" t="s">
        <v>397</v>
      </c>
      <c r="C232" s="269">
        <v>807</v>
      </c>
      <c r="D232" s="272" t="s">
        <v>398</v>
      </c>
      <c r="E232" s="272"/>
      <c r="F232" s="272"/>
      <c r="G232" s="271">
        <f>G233</f>
        <v>52.459000000000003</v>
      </c>
      <c r="H232" s="271">
        <f t="shared" si="69"/>
        <v>0</v>
      </c>
      <c r="I232" s="271">
        <f t="shared" si="69"/>
        <v>0</v>
      </c>
    </row>
    <row r="233" spans="1:9" s="250" customFormat="1">
      <c r="A233" s="248">
        <v>224</v>
      </c>
      <c r="B233" s="14" t="s">
        <v>37</v>
      </c>
      <c r="C233" s="269">
        <v>807</v>
      </c>
      <c r="D233" s="272" t="s">
        <v>398</v>
      </c>
      <c r="E233" s="272" t="s">
        <v>60</v>
      </c>
      <c r="F233" s="272" t="s">
        <v>116</v>
      </c>
      <c r="G233" s="271">
        <f>G234</f>
        <v>52.459000000000003</v>
      </c>
      <c r="H233" s="271">
        <f t="shared" si="69"/>
        <v>0</v>
      </c>
      <c r="I233" s="271">
        <f t="shared" si="69"/>
        <v>0</v>
      </c>
    </row>
    <row r="234" spans="1:9" s="250" customFormat="1">
      <c r="A234" s="247">
        <v>225</v>
      </c>
      <c r="B234" s="14" t="s">
        <v>42</v>
      </c>
      <c r="C234" s="269">
        <v>807</v>
      </c>
      <c r="D234" s="272" t="s">
        <v>398</v>
      </c>
      <c r="E234" s="272" t="s">
        <v>44</v>
      </c>
      <c r="F234" s="272" t="s">
        <v>117</v>
      </c>
      <c r="G234" s="271">
        <v>52.459000000000003</v>
      </c>
      <c r="H234" s="271">
        <v>0</v>
      </c>
      <c r="I234" s="271">
        <v>0</v>
      </c>
    </row>
    <row r="235" spans="1:9" s="251" customFormat="1" ht="64.5" customHeight="1">
      <c r="A235" s="248">
        <v>226</v>
      </c>
      <c r="B235" s="14" t="s">
        <v>394</v>
      </c>
      <c r="C235" s="269">
        <v>807</v>
      </c>
      <c r="D235" s="272" t="s">
        <v>235</v>
      </c>
      <c r="E235" s="272"/>
      <c r="F235" s="272"/>
      <c r="G235" s="271">
        <f>G236</f>
        <v>2350.5790000000002</v>
      </c>
      <c r="H235" s="271">
        <f t="shared" si="69"/>
        <v>2392.5790000000002</v>
      </c>
      <c r="I235" s="271">
        <f t="shared" si="69"/>
        <v>2392.5790000000002</v>
      </c>
    </row>
    <row r="236" spans="1:9" s="250" customFormat="1">
      <c r="A236" s="247">
        <v>227</v>
      </c>
      <c r="B236" s="14" t="s">
        <v>37</v>
      </c>
      <c r="C236" s="269">
        <v>807</v>
      </c>
      <c r="D236" s="272" t="s">
        <v>235</v>
      </c>
      <c r="E236" s="272" t="s">
        <v>60</v>
      </c>
      <c r="F236" s="272" t="s">
        <v>116</v>
      </c>
      <c r="G236" s="271">
        <f>G237</f>
        <v>2350.5790000000002</v>
      </c>
      <c r="H236" s="271">
        <f t="shared" si="69"/>
        <v>2392.5790000000002</v>
      </c>
      <c r="I236" s="271">
        <f t="shared" si="69"/>
        <v>2392.5790000000002</v>
      </c>
    </row>
    <row r="237" spans="1:9" s="250" customFormat="1">
      <c r="A237" s="248">
        <v>228</v>
      </c>
      <c r="B237" s="14" t="s">
        <v>42</v>
      </c>
      <c r="C237" s="269">
        <v>807</v>
      </c>
      <c r="D237" s="272" t="s">
        <v>235</v>
      </c>
      <c r="E237" s="272" t="s">
        <v>44</v>
      </c>
      <c r="F237" s="272" t="s">
        <v>117</v>
      </c>
      <c r="G237" s="271">
        <v>2350.5790000000002</v>
      </c>
      <c r="H237" s="271">
        <v>2392.5790000000002</v>
      </c>
      <c r="I237" s="271">
        <v>2392.5790000000002</v>
      </c>
    </row>
    <row r="238" spans="1:9" s="251" customFormat="1" ht="48" customHeight="1">
      <c r="A238" s="247">
        <v>229</v>
      </c>
      <c r="B238" s="14" t="s">
        <v>463</v>
      </c>
      <c r="C238" s="269">
        <v>807</v>
      </c>
      <c r="D238" s="272" t="s">
        <v>462</v>
      </c>
      <c r="E238" s="272"/>
      <c r="F238" s="272"/>
      <c r="G238" s="271">
        <f>G239</f>
        <v>100</v>
      </c>
      <c r="H238" s="271">
        <f t="shared" si="69"/>
        <v>2392.5790000000002</v>
      </c>
      <c r="I238" s="271">
        <f t="shared" si="69"/>
        <v>2392.5790000000002</v>
      </c>
    </row>
    <row r="239" spans="1:9" s="250" customFormat="1">
      <c r="A239" s="248">
        <v>230</v>
      </c>
      <c r="B239" s="14" t="s">
        <v>37</v>
      </c>
      <c r="C239" s="269">
        <v>807</v>
      </c>
      <c r="D239" s="272" t="s">
        <v>462</v>
      </c>
      <c r="E239" s="272" t="s">
        <v>60</v>
      </c>
      <c r="F239" s="272" t="s">
        <v>116</v>
      </c>
      <c r="G239" s="271">
        <f>G240</f>
        <v>100</v>
      </c>
      <c r="H239" s="271">
        <f t="shared" si="69"/>
        <v>2392.5790000000002</v>
      </c>
      <c r="I239" s="271">
        <f t="shared" si="69"/>
        <v>2392.5790000000002</v>
      </c>
    </row>
    <row r="240" spans="1:9" s="250" customFormat="1">
      <c r="A240" s="247">
        <v>231</v>
      </c>
      <c r="B240" s="14" t="s">
        <v>42</v>
      </c>
      <c r="C240" s="269">
        <v>807</v>
      </c>
      <c r="D240" s="272" t="s">
        <v>462</v>
      </c>
      <c r="E240" s="272" t="s">
        <v>44</v>
      </c>
      <c r="F240" s="272" t="s">
        <v>117</v>
      </c>
      <c r="G240" s="271">
        <v>100</v>
      </c>
      <c r="H240" s="271">
        <v>2392.5790000000002</v>
      </c>
      <c r="I240" s="271">
        <v>2392.5790000000002</v>
      </c>
    </row>
    <row r="241" spans="1:9" s="250" customFormat="1">
      <c r="A241" s="248">
        <v>232</v>
      </c>
      <c r="B241" s="14" t="s">
        <v>311</v>
      </c>
      <c r="C241" s="269">
        <v>807</v>
      </c>
      <c r="D241" s="288" t="s">
        <v>162</v>
      </c>
      <c r="E241" s="272"/>
      <c r="F241" s="272"/>
      <c r="G241" s="271">
        <f>G242</f>
        <v>122.80745</v>
      </c>
      <c r="H241" s="271">
        <f t="shared" ref="H241:I244" si="70">H242</f>
        <v>81.585840000000005</v>
      </c>
      <c r="I241" s="271">
        <f t="shared" si="70"/>
        <v>81.585840000000005</v>
      </c>
    </row>
    <row r="242" spans="1:9" s="251" customFormat="1" ht="22.5" customHeight="1">
      <c r="A242" s="247">
        <v>233</v>
      </c>
      <c r="B242" s="12" t="s">
        <v>48</v>
      </c>
      <c r="C242" s="266">
        <v>807</v>
      </c>
      <c r="D242" s="289" t="s">
        <v>162</v>
      </c>
      <c r="E242" s="273"/>
      <c r="F242" s="273"/>
      <c r="G242" s="268">
        <f>G243</f>
        <v>122.80745</v>
      </c>
      <c r="H242" s="268">
        <f t="shared" si="70"/>
        <v>81.585840000000005</v>
      </c>
      <c r="I242" s="268">
        <f t="shared" si="70"/>
        <v>81.585840000000005</v>
      </c>
    </row>
    <row r="243" spans="1:9" s="250" customFormat="1">
      <c r="A243" s="248">
        <v>234</v>
      </c>
      <c r="B243" s="249" t="s">
        <v>312</v>
      </c>
      <c r="C243" s="269">
        <v>807</v>
      </c>
      <c r="D243" s="270" t="s">
        <v>321</v>
      </c>
      <c r="E243" s="272" t="s">
        <v>318</v>
      </c>
      <c r="F243" s="272"/>
      <c r="G243" s="271">
        <f>G244</f>
        <v>122.80745</v>
      </c>
      <c r="H243" s="271">
        <f t="shared" si="70"/>
        <v>81.585840000000005</v>
      </c>
      <c r="I243" s="271">
        <f t="shared" si="70"/>
        <v>81.585840000000005</v>
      </c>
    </row>
    <row r="244" spans="1:9" s="250" customFormat="1" ht="25.5">
      <c r="A244" s="247">
        <v>235</v>
      </c>
      <c r="B244" s="249" t="s">
        <v>313</v>
      </c>
      <c r="C244" s="269">
        <v>807</v>
      </c>
      <c r="D244" s="270" t="s">
        <v>322</v>
      </c>
      <c r="E244" s="272" t="s">
        <v>318</v>
      </c>
      <c r="F244" s="272"/>
      <c r="G244" s="271">
        <f>G245</f>
        <v>122.80745</v>
      </c>
      <c r="H244" s="271">
        <f t="shared" si="70"/>
        <v>81.585840000000005</v>
      </c>
      <c r="I244" s="271">
        <f t="shared" si="70"/>
        <v>81.585840000000005</v>
      </c>
    </row>
    <row r="245" spans="1:9" s="250" customFormat="1">
      <c r="A245" s="248">
        <v>236</v>
      </c>
      <c r="B245" s="249" t="s">
        <v>314</v>
      </c>
      <c r="C245" s="269">
        <v>807</v>
      </c>
      <c r="D245" s="270" t="s">
        <v>322</v>
      </c>
      <c r="E245" s="272" t="s">
        <v>318</v>
      </c>
      <c r="F245" s="272" t="s">
        <v>316</v>
      </c>
      <c r="G245" s="271">
        <v>122.80745</v>
      </c>
      <c r="H245" s="271">
        <v>81.585840000000005</v>
      </c>
      <c r="I245" s="271">
        <v>81.585840000000005</v>
      </c>
    </row>
    <row r="246" spans="1:9" s="250" customFormat="1">
      <c r="A246" s="247">
        <v>237</v>
      </c>
      <c r="B246" s="249" t="s">
        <v>315</v>
      </c>
      <c r="C246" s="269">
        <v>807</v>
      </c>
      <c r="D246" s="270" t="s">
        <v>322</v>
      </c>
      <c r="E246" s="272" t="s">
        <v>319</v>
      </c>
      <c r="F246" s="272" t="s">
        <v>317</v>
      </c>
      <c r="G246" s="271">
        <f>G245</f>
        <v>122.80745</v>
      </c>
      <c r="H246" s="271">
        <f t="shared" ref="H246:I246" si="71">H245</f>
        <v>81.585840000000005</v>
      </c>
      <c r="I246" s="271">
        <f t="shared" si="71"/>
        <v>81.585840000000005</v>
      </c>
    </row>
    <row r="247" spans="1:9" s="250" customFormat="1">
      <c r="A247" s="248">
        <v>238</v>
      </c>
      <c r="B247" s="249" t="s">
        <v>5</v>
      </c>
      <c r="C247" s="290"/>
      <c r="D247" s="270"/>
      <c r="E247" s="270"/>
      <c r="F247" s="96"/>
      <c r="G247" s="291">
        <v>0</v>
      </c>
      <c r="H247" s="292">
        <v>265.86399999999998</v>
      </c>
      <c r="I247" s="292">
        <v>531.024</v>
      </c>
    </row>
    <row r="248" spans="1:9" s="250" customFormat="1">
      <c r="A248" s="247">
        <v>239</v>
      </c>
      <c r="B248" s="249" t="s">
        <v>6</v>
      </c>
      <c r="C248" s="290"/>
      <c r="D248" s="270"/>
      <c r="E248" s="270"/>
      <c r="F248" s="270"/>
      <c r="G248" s="268">
        <f>G10+G57+G247</f>
        <v>13800.266350000002</v>
      </c>
      <c r="H248" s="268">
        <f>H10+H57+H247</f>
        <v>11192.978810000001</v>
      </c>
      <c r="I248" s="268">
        <f>I10+I57+I247</f>
        <v>11197.1716</v>
      </c>
    </row>
    <row r="249" spans="1:9">
      <c r="A249" s="248"/>
    </row>
  </sheetData>
  <autoFilter ref="A9:I249"/>
  <mergeCells count="5">
    <mergeCell ref="A2:G2"/>
    <mergeCell ref="A5:H5"/>
    <mergeCell ref="A3:D3"/>
    <mergeCell ref="F3:I3"/>
    <mergeCell ref="F4:I4"/>
  </mergeCells>
  <phoneticPr fontId="5" type="noConversion"/>
  <pageMargins left="0.7" right="0.7" top="0.75" bottom="0.75" header="0.3" footer="0.3"/>
  <pageSetup paperSize="9" scale="62" orientation="portrait" r:id="rId1"/>
</worksheet>
</file>

<file path=xl/worksheets/sheet8.xml><?xml version="1.0" encoding="utf-8"?>
<worksheet xmlns="http://schemas.openxmlformats.org/spreadsheetml/2006/main" xmlns:r="http://schemas.openxmlformats.org/officeDocument/2006/relationships">
  <dimension ref="A1:E24"/>
  <sheetViews>
    <sheetView view="pageBreakPreview" zoomScaleNormal="100" zoomScaleSheetLayoutView="100" workbookViewId="0">
      <selection activeCell="C14" sqref="C14:C17"/>
    </sheetView>
  </sheetViews>
  <sheetFormatPr defaultRowHeight="12.75"/>
  <cols>
    <col min="1" max="1" width="9.140625" style="298"/>
    <col min="2" max="2" width="43.5703125" style="120" customWidth="1"/>
    <col min="3" max="3" width="13.85546875" style="325" customWidth="1"/>
    <col min="4" max="4" width="12.42578125" style="325" customWidth="1"/>
    <col min="5" max="5" width="12.7109375" style="325" customWidth="1"/>
    <col min="6" max="16384" width="9.140625" style="120"/>
  </cols>
  <sheetData>
    <row r="1" spans="1:5">
      <c r="D1" s="325" t="s">
        <v>381</v>
      </c>
    </row>
    <row r="2" spans="1:5">
      <c r="B2" s="340" t="s">
        <v>396</v>
      </c>
      <c r="C2" s="340"/>
      <c r="D2" s="340"/>
      <c r="E2" s="340"/>
    </row>
    <row r="3" spans="1:5" ht="27" customHeight="1">
      <c r="C3" s="392" t="s">
        <v>333</v>
      </c>
      <c r="D3" s="392"/>
      <c r="E3" s="392"/>
    </row>
    <row r="4" spans="1:5">
      <c r="D4" s="325" t="s">
        <v>493</v>
      </c>
    </row>
    <row r="7" spans="1:5">
      <c r="B7" s="393" t="s">
        <v>382</v>
      </c>
      <c r="C7" s="393"/>
      <c r="D7" s="393"/>
      <c r="E7" s="393"/>
    </row>
    <row r="8" spans="1:5" ht="30" customHeight="1">
      <c r="B8" s="393"/>
      <c r="C8" s="393"/>
      <c r="D8" s="393"/>
      <c r="E8" s="393"/>
    </row>
    <row r="9" spans="1:5">
      <c r="B9" s="121"/>
      <c r="C9" s="326"/>
      <c r="D9" s="391" t="s">
        <v>69</v>
      </c>
      <c r="E9" s="391"/>
    </row>
    <row r="10" spans="1:5" s="115" customFormat="1" ht="30" customHeight="1">
      <c r="A10" s="299" t="s">
        <v>29</v>
      </c>
      <c r="B10" s="178" t="s">
        <v>278</v>
      </c>
      <c r="C10" s="327" t="s">
        <v>207</v>
      </c>
      <c r="D10" s="327" t="s">
        <v>296</v>
      </c>
      <c r="E10" s="327" t="s">
        <v>296</v>
      </c>
    </row>
    <row r="11" spans="1:5" s="119" customFormat="1" ht="18.75" customHeight="1">
      <c r="A11" s="176">
        <v>1</v>
      </c>
      <c r="B11" s="179">
        <v>2</v>
      </c>
      <c r="C11" s="328">
        <v>3</v>
      </c>
      <c r="D11" s="328">
        <v>4</v>
      </c>
      <c r="E11" s="328">
        <v>5</v>
      </c>
    </row>
    <row r="12" spans="1:5" s="115" customFormat="1" ht="46.5" customHeight="1">
      <c r="A12" s="299">
        <v>1</v>
      </c>
      <c r="B12" s="180" t="s">
        <v>340</v>
      </c>
      <c r="C12" s="329">
        <v>4825.8999999999996</v>
      </c>
      <c r="D12" s="329">
        <v>4854.3999999999996</v>
      </c>
      <c r="E12" s="329">
        <v>4854.3999999999996</v>
      </c>
    </row>
    <row r="13" spans="1:5" s="115" customFormat="1" ht="44.25" customHeight="1">
      <c r="A13" s="299">
        <v>2</v>
      </c>
      <c r="B13" s="54" t="s">
        <v>343</v>
      </c>
      <c r="C13" s="330">
        <v>5850.3737600000004</v>
      </c>
      <c r="D13" s="330">
        <v>4769.15344</v>
      </c>
      <c r="E13" s="330">
        <v>4719.3869999999997</v>
      </c>
    </row>
    <row r="14" spans="1:5" s="115" customFormat="1" ht="91.5" customHeight="1">
      <c r="A14" s="299">
        <v>3</v>
      </c>
      <c r="B14" s="116" t="s">
        <v>341</v>
      </c>
      <c r="C14" s="331">
        <v>209.834</v>
      </c>
      <c r="D14" s="331">
        <v>0</v>
      </c>
      <c r="E14" s="331">
        <v>0</v>
      </c>
    </row>
    <row r="15" spans="1:5" s="115" customFormat="1" ht="66.75" customHeight="1">
      <c r="A15" s="299">
        <v>4</v>
      </c>
      <c r="B15" s="116" t="s">
        <v>345</v>
      </c>
      <c r="C15" s="330">
        <v>216.94232</v>
      </c>
      <c r="D15" s="330">
        <v>378.99736999999999</v>
      </c>
      <c r="E15" s="330">
        <v>394.15660000000003</v>
      </c>
    </row>
    <row r="16" spans="1:5" s="115" customFormat="1" ht="42.75" customHeight="1">
      <c r="A16" s="299">
        <v>5</v>
      </c>
      <c r="B16" s="116" t="s">
        <v>351</v>
      </c>
      <c r="C16" s="330">
        <v>32.020000000000003</v>
      </c>
      <c r="D16" s="330">
        <f>44.8+0.028</f>
        <v>44.827999999999996</v>
      </c>
      <c r="E16" s="330">
        <f>44.8+0.028</f>
        <v>44.827999999999996</v>
      </c>
    </row>
    <row r="17" spans="1:5" s="115" customFormat="1" ht="43.5" customHeight="1">
      <c r="A17" s="299">
        <v>6</v>
      </c>
      <c r="B17" s="116" t="s">
        <v>203</v>
      </c>
      <c r="C17" s="330">
        <f>121.4+11.3+6.4</f>
        <v>139.10000000000002</v>
      </c>
      <c r="D17" s="332">
        <f>122.4+10.7</f>
        <v>133.1</v>
      </c>
      <c r="E17" s="332">
        <v>136.19999999999999</v>
      </c>
    </row>
    <row r="18" spans="1:5" s="115" customFormat="1" ht="108.75" customHeight="1">
      <c r="A18" s="299">
        <v>7</v>
      </c>
      <c r="B18" s="54" t="s">
        <v>445</v>
      </c>
      <c r="C18" s="330">
        <v>253.5</v>
      </c>
      <c r="D18" s="330">
        <v>0</v>
      </c>
      <c r="E18" s="330">
        <v>0</v>
      </c>
    </row>
    <row r="19" spans="1:5" s="115" customFormat="1" ht="42" customHeight="1">
      <c r="A19" s="299">
        <v>8</v>
      </c>
      <c r="B19" s="54" t="s">
        <v>456</v>
      </c>
      <c r="C19" s="330">
        <v>100</v>
      </c>
      <c r="D19" s="330">
        <v>0</v>
      </c>
      <c r="E19" s="330">
        <v>0</v>
      </c>
    </row>
    <row r="20" spans="1:5" s="115" customFormat="1" ht="77.25" customHeight="1">
      <c r="A20" s="299">
        <v>9</v>
      </c>
      <c r="B20" s="116" t="s">
        <v>359</v>
      </c>
      <c r="C20" s="331">
        <v>1.6619999999999999</v>
      </c>
      <c r="D20" s="331">
        <v>1.5</v>
      </c>
      <c r="E20" s="331">
        <v>1.5</v>
      </c>
    </row>
    <row r="21" spans="1:5" s="115" customFormat="1" ht="80.25" customHeight="1">
      <c r="A21" s="299">
        <v>10</v>
      </c>
      <c r="B21" s="54" t="s">
        <v>473</v>
      </c>
      <c r="C21" s="330">
        <v>320.7</v>
      </c>
      <c r="D21" s="330">
        <v>0</v>
      </c>
      <c r="E21" s="330">
        <v>0</v>
      </c>
    </row>
    <row r="22" spans="1:5" s="115" customFormat="1" ht="80.25" customHeight="1">
      <c r="A22" s="299">
        <v>11</v>
      </c>
      <c r="B22" s="54" t="s">
        <v>497</v>
      </c>
      <c r="C22" s="330">
        <v>26.27</v>
      </c>
      <c r="D22" s="331">
        <v>0</v>
      </c>
      <c r="E22" s="331">
        <v>0</v>
      </c>
    </row>
    <row r="23" spans="1:5" s="115" customFormat="1" ht="64.5" customHeight="1">
      <c r="A23" s="299">
        <v>12</v>
      </c>
      <c r="B23" s="116" t="s">
        <v>232</v>
      </c>
      <c r="C23" s="331">
        <v>124.87078</v>
      </c>
      <c r="D23" s="331">
        <v>0</v>
      </c>
      <c r="E23" s="331">
        <v>0</v>
      </c>
    </row>
    <row r="24" spans="1:5" s="177" customFormat="1" ht="20.25" customHeight="1">
      <c r="A24" s="299">
        <v>13</v>
      </c>
      <c r="B24" s="117" t="s">
        <v>6</v>
      </c>
      <c r="C24" s="333">
        <f>SUM(C12:C23)</f>
        <v>12101.172860000002</v>
      </c>
      <c r="D24" s="333">
        <f>SUM(D12:D23)</f>
        <v>10181.978809999999</v>
      </c>
      <c r="E24" s="333">
        <f>SUM(E12:E23)</f>
        <v>10150.471600000001</v>
      </c>
    </row>
  </sheetData>
  <mergeCells count="4">
    <mergeCell ref="D9:E9"/>
    <mergeCell ref="B2:E2"/>
    <mergeCell ref="C3:E3"/>
    <mergeCell ref="B7:E8"/>
  </mergeCells>
  <pageMargins left="0.7" right="0.7" top="0.75" bottom="0.75" header="0.3" footer="0.3"/>
  <pageSetup paperSize="9" scale="95" orientation="portrait" r:id="rId1"/>
</worksheet>
</file>

<file path=xl/worksheets/sheet9.xml><?xml version="1.0" encoding="utf-8"?>
<worksheet xmlns="http://schemas.openxmlformats.org/spreadsheetml/2006/main" xmlns:r="http://schemas.openxmlformats.org/officeDocument/2006/relationships">
  <dimension ref="A1:E19"/>
  <sheetViews>
    <sheetView view="pageBreakPreview" topLeftCell="A7" zoomScaleNormal="100" zoomScaleSheetLayoutView="100" workbookViewId="0">
      <selection activeCell="B14" sqref="B14"/>
    </sheetView>
  </sheetViews>
  <sheetFormatPr defaultRowHeight="12.75"/>
  <cols>
    <col min="1" max="1" width="6.140625" style="120" customWidth="1"/>
    <col min="2" max="2" width="45.42578125" style="120" customWidth="1"/>
    <col min="3" max="3" width="13.85546875" style="120" customWidth="1"/>
    <col min="4" max="4" width="12.42578125" style="120" customWidth="1"/>
    <col min="5" max="5" width="12.7109375" style="120" customWidth="1"/>
    <col min="6" max="16384" width="9.140625" style="120"/>
  </cols>
  <sheetData>
    <row r="1" spans="1:5">
      <c r="D1" s="120" t="s">
        <v>502</v>
      </c>
    </row>
    <row r="2" spans="1:5" ht="12.75" customHeight="1">
      <c r="B2" s="340" t="s">
        <v>396</v>
      </c>
      <c r="C2" s="340"/>
      <c r="D2" s="340"/>
      <c r="E2" s="340"/>
    </row>
    <row r="3" spans="1:5" ht="27" customHeight="1">
      <c r="C3" s="371" t="s">
        <v>333</v>
      </c>
      <c r="D3" s="371"/>
      <c r="E3" s="371"/>
    </row>
    <row r="4" spans="1:5">
      <c r="D4" s="120" t="s">
        <v>493</v>
      </c>
    </row>
    <row r="5" spans="1:5" ht="12.75" customHeight="1">
      <c r="A5" s="393" t="s">
        <v>383</v>
      </c>
      <c r="B5" s="393"/>
      <c r="C5" s="393"/>
      <c r="D5" s="393"/>
      <c r="E5" s="393"/>
    </row>
    <row r="6" spans="1:5" ht="54" customHeight="1">
      <c r="A6" s="393"/>
      <c r="B6" s="393"/>
      <c r="C6" s="393"/>
      <c r="D6" s="393"/>
      <c r="E6" s="393"/>
    </row>
    <row r="8" spans="1:5">
      <c r="B8" s="121"/>
      <c r="C8" s="107"/>
      <c r="D8" s="394" t="s">
        <v>69</v>
      </c>
      <c r="E8" s="394"/>
    </row>
    <row r="9" spans="1:5" s="115" customFormat="1" ht="30" customHeight="1">
      <c r="A9" s="334" t="s">
        <v>29</v>
      </c>
      <c r="B9" s="149" t="s">
        <v>278</v>
      </c>
      <c r="C9" s="10" t="s">
        <v>207</v>
      </c>
      <c r="D9" s="10" t="s">
        <v>296</v>
      </c>
      <c r="E9" s="10" t="s">
        <v>335</v>
      </c>
    </row>
    <row r="10" spans="1:5" s="115" customFormat="1" ht="22.5" customHeight="1">
      <c r="A10" s="176">
        <v>1</v>
      </c>
      <c r="B10" s="176">
        <v>2</v>
      </c>
      <c r="C10" s="176">
        <v>3</v>
      </c>
      <c r="D10" s="176">
        <v>4</v>
      </c>
      <c r="E10" s="176">
        <v>5</v>
      </c>
    </row>
    <row r="11" spans="1:5" s="115" customFormat="1" ht="64.5" customHeight="1">
      <c r="A11" s="299">
        <v>1</v>
      </c>
      <c r="B11" s="114" t="s">
        <v>191</v>
      </c>
      <c r="C11" s="236">
        <v>10</v>
      </c>
      <c r="D11" s="236">
        <v>10</v>
      </c>
      <c r="E11" s="236">
        <v>10</v>
      </c>
    </row>
    <row r="12" spans="1:5" s="115" customFormat="1" ht="54.75" customHeight="1">
      <c r="A12" s="299">
        <v>2</v>
      </c>
      <c r="B12" s="116" t="s">
        <v>287</v>
      </c>
      <c r="C12" s="237">
        <v>37.612319999999997</v>
      </c>
      <c r="D12" s="237">
        <v>0</v>
      </c>
      <c r="E12" s="237">
        <v>0</v>
      </c>
    </row>
    <row r="13" spans="1:5" s="115" customFormat="1" ht="54.75" customHeight="1">
      <c r="A13" s="299">
        <v>3</v>
      </c>
      <c r="B13" s="116" t="s">
        <v>324</v>
      </c>
      <c r="C13" s="237">
        <v>287.85399999999998</v>
      </c>
      <c r="D13" s="237">
        <v>257.77999999999997</v>
      </c>
      <c r="E13" s="237">
        <v>257.77999999999997</v>
      </c>
    </row>
    <row r="14" spans="1:5" s="115" customFormat="1" ht="63" customHeight="1">
      <c r="A14" s="299">
        <v>4</v>
      </c>
      <c r="B14" s="116" t="s">
        <v>310</v>
      </c>
      <c r="C14" s="236">
        <v>36.722880000000004</v>
      </c>
      <c r="D14" s="236">
        <v>18.466439999999999</v>
      </c>
      <c r="E14" s="236">
        <v>0</v>
      </c>
    </row>
    <row r="15" spans="1:5" s="115" customFormat="1" ht="64.5" customHeight="1">
      <c r="A15" s="299">
        <v>5</v>
      </c>
      <c r="B15" s="116" t="s">
        <v>393</v>
      </c>
      <c r="C15" s="237">
        <v>2350.5790000000002</v>
      </c>
      <c r="D15" s="237">
        <v>2392.5790000000002</v>
      </c>
      <c r="E15" s="237">
        <v>2392.5790000000002</v>
      </c>
    </row>
    <row r="16" spans="1:5" s="115" customFormat="1" ht="99.75" customHeight="1">
      <c r="A16" s="299">
        <v>6</v>
      </c>
      <c r="B16" s="116" t="s">
        <v>453</v>
      </c>
      <c r="C16" s="237">
        <v>253.5</v>
      </c>
      <c r="D16" s="237">
        <v>0</v>
      </c>
      <c r="E16" s="237">
        <v>0</v>
      </c>
    </row>
    <row r="17" spans="1:5" s="115" customFormat="1" ht="52.5" customHeight="1">
      <c r="A17" s="299">
        <v>7</v>
      </c>
      <c r="B17" s="116" t="s">
        <v>463</v>
      </c>
      <c r="C17" s="236">
        <v>100</v>
      </c>
      <c r="D17" s="236">
        <v>0</v>
      </c>
      <c r="E17" s="236">
        <v>0</v>
      </c>
    </row>
    <row r="18" spans="1:5" s="115" customFormat="1" ht="106.5" customHeight="1">
      <c r="A18" s="299">
        <v>8</v>
      </c>
      <c r="B18" s="116" t="s">
        <v>397</v>
      </c>
      <c r="C18" s="237">
        <v>52.459000000000003</v>
      </c>
      <c r="D18" s="236">
        <v>0</v>
      </c>
      <c r="E18" s="236">
        <v>0</v>
      </c>
    </row>
    <row r="19" spans="1:5" s="177" customFormat="1" ht="20.25" customHeight="1">
      <c r="A19" s="299">
        <v>9</v>
      </c>
      <c r="B19" s="117" t="s">
        <v>6</v>
      </c>
      <c r="C19" s="118">
        <f>SUM(C11:C18)</f>
        <v>3128.7272000000003</v>
      </c>
      <c r="D19" s="118">
        <f>SUM(D11:D18)</f>
        <v>2678.8254400000001</v>
      </c>
      <c r="E19" s="118">
        <f>SUM(E11:E18)</f>
        <v>2660.3590000000004</v>
      </c>
    </row>
  </sheetData>
  <mergeCells count="4">
    <mergeCell ref="B2:E2"/>
    <mergeCell ref="C3:E3"/>
    <mergeCell ref="D8:E8"/>
    <mergeCell ref="A5:E6"/>
  </mergeCell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5</vt:i4>
      </vt:variant>
    </vt:vector>
  </HeadingPairs>
  <TitlesOfParts>
    <vt:vector size="14"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Приложение8</vt:lpstr>
      <vt:lpstr>Приложение 9</vt:lpstr>
      <vt:lpstr>'Приложение 1'!Область_печати</vt:lpstr>
      <vt:lpstr>'Приложение 2'!Область_печати</vt:lpstr>
      <vt:lpstr>'Приложение 4'!Область_печати</vt:lpstr>
      <vt:lpstr>'Приложение 5'!Область_печати</vt:lpstr>
      <vt:lpstr>'Приложение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Imba</dc:creator>
  <cp:lastModifiedBy>JennyZ</cp:lastModifiedBy>
  <cp:lastPrinted>2021-01-11T11:24:51Z</cp:lastPrinted>
  <dcterms:created xsi:type="dcterms:W3CDTF">2010-03-12T03:41:40Z</dcterms:created>
  <dcterms:modified xsi:type="dcterms:W3CDTF">2021-01-11T11:47:49Z</dcterms:modified>
</cp:coreProperties>
</file>