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0" windowWidth="11055" windowHeight="8310" activeTab="1"/>
  </bookViews>
  <sheets>
    <sheet name="Приложение 1" sheetId="12" r:id="rId1"/>
    <sheet name="Приложение 2" sheetId="13" r:id="rId2"/>
    <sheet name="Приложение 3" sheetId="18" r:id="rId3"/>
    <sheet name="Приложение 4" sheetId="17" r:id="rId4"/>
    <sheet name="Приложение 5" sheetId="16" r:id="rId5"/>
    <sheet name="Приложение 6" sheetId="8" r:id="rId6"/>
    <sheet name="Приложение 7" sheetId="10" r:id="rId7"/>
    <sheet name="Приложение 8" sheetId="19" r:id="rId8"/>
    <sheet name="Приложение 9" sheetId="20" r:id="rId9"/>
  </sheets>
  <externalReferences>
    <externalReference r:id="rId10"/>
  </externalReferences>
  <definedNames>
    <definedName name="_xlnm._FilterDatabase" localSheetId="3" hidden="1">'Приложение 4'!$A$10:$M$61</definedName>
    <definedName name="_xlnm._FilterDatabase" localSheetId="5" hidden="1">'Приложение 6'!$A$8:$J$174</definedName>
    <definedName name="_xlnm._FilterDatabase" localSheetId="6" hidden="1">'Приложение 7'!$A$9:$I$152</definedName>
    <definedName name="_xlnm.Print_Area" localSheetId="0">'Приложение 1'!$A$1:$F$23</definedName>
    <definedName name="_xlnm.Print_Area" localSheetId="1">'Приложение 2'!$A$1:$C$51</definedName>
    <definedName name="_xlnm.Print_Area" localSheetId="3">'Приложение 4'!$A$1:$M$61</definedName>
    <definedName name="_xlnm.Print_Area" localSheetId="4">'Приложение 5'!$A$1:$G$35</definedName>
    <definedName name="_xlnm.Print_Area" localSheetId="5">'Приложение 6'!$A$1:$I$174</definedName>
  </definedNames>
  <calcPr calcId="125725"/>
</workbook>
</file>

<file path=xl/calcChain.xml><?xml version="1.0" encoding="utf-8"?>
<calcChain xmlns="http://schemas.openxmlformats.org/spreadsheetml/2006/main">
  <c r="K28" i="17"/>
  <c r="H31" i="10"/>
  <c r="I31"/>
  <c r="H32"/>
  <c r="I32"/>
  <c r="H33"/>
  <c r="I33"/>
  <c r="H34"/>
  <c r="I34"/>
  <c r="H57"/>
  <c r="I57"/>
  <c r="G57"/>
  <c r="H58"/>
  <c r="I58"/>
  <c r="G58"/>
  <c r="H141"/>
  <c r="I141"/>
  <c r="G141"/>
  <c r="H24"/>
  <c r="I24"/>
  <c r="H96"/>
  <c r="H95" s="1"/>
  <c r="H94" s="1"/>
  <c r="H93" s="1"/>
  <c r="H92" s="1"/>
  <c r="I96"/>
  <c r="I95" s="1"/>
  <c r="I94" s="1"/>
  <c r="I93" s="1"/>
  <c r="I92" s="1"/>
  <c r="G96"/>
  <c r="G95" s="1"/>
  <c r="H62"/>
  <c r="H61" s="1"/>
  <c r="H60" s="1"/>
  <c r="I62"/>
  <c r="I61" s="1"/>
  <c r="I60" s="1"/>
  <c r="H10" i="8"/>
  <c r="I10"/>
  <c r="I27"/>
  <c r="H27"/>
  <c r="G27"/>
  <c r="F12" i="16"/>
  <c r="F24"/>
  <c r="E24"/>
  <c r="E22" s="1"/>
  <c r="E12"/>
  <c r="D12"/>
  <c r="F22"/>
  <c r="D13" l="1"/>
  <c r="I74" i="10"/>
  <c r="H74"/>
  <c r="G74"/>
  <c r="I16" i="8"/>
  <c r="H16"/>
  <c r="G16"/>
  <c r="D10" i="16"/>
  <c r="E10"/>
  <c r="F10"/>
  <c r="E11"/>
  <c r="F11"/>
  <c r="D11"/>
  <c r="F19" l="1"/>
  <c r="E19"/>
  <c r="D19"/>
  <c r="F15"/>
  <c r="E15"/>
  <c r="D15"/>
  <c r="E13"/>
  <c r="L36" i="17"/>
  <c r="M36"/>
  <c r="K36"/>
  <c r="L23"/>
  <c r="M23"/>
  <c r="K23"/>
  <c r="L21"/>
  <c r="M21"/>
  <c r="K21"/>
  <c r="L19"/>
  <c r="M19"/>
  <c r="K19"/>
  <c r="L17"/>
  <c r="M17"/>
  <c r="K17"/>
  <c r="I54" i="8"/>
  <c r="H54"/>
  <c r="G54"/>
  <c r="G53" s="1"/>
  <c r="G52" s="1"/>
  <c r="I53"/>
  <c r="I52" s="1"/>
  <c r="H53"/>
  <c r="H52" s="1"/>
  <c r="G129" i="10" l="1"/>
  <c r="G128" s="1"/>
  <c r="G127" s="1"/>
  <c r="G126" s="1"/>
  <c r="H129"/>
  <c r="H128" s="1"/>
  <c r="H127" s="1"/>
  <c r="H126" s="1"/>
  <c r="I129"/>
  <c r="I128" s="1"/>
  <c r="I127" s="1"/>
  <c r="I126" s="1"/>
  <c r="G131"/>
  <c r="G132" s="1"/>
  <c r="H131"/>
  <c r="I131"/>
  <c r="I132" s="1"/>
  <c r="H132"/>
  <c r="I31" i="8" l="1"/>
  <c r="I30" s="1"/>
  <c r="H31"/>
  <c r="G31"/>
  <c r="G30" s="1"/>
  <c r="H30"/>
  <c r="I17"/>
  <c r="I18" s="1"/>
  <c r="H17"/>
  <c r="H18" s="1"/>
  <c r="G17"/>
  <c r="G18" s="1"/>
  <c r="C18" i="19"/>
  <c r="K52" i="17" l="1"/>
  <c r="G66" i="10" l="1"/>
  <c r="G67" s="1"/>
  <c r="I20"/>
  <c r="I21" s="1"/>
  <c r="I22" s="1"/>
  <c r="I23" s="1"/>
  <c r="H20"/>
  <c r="H21" s="1"/>
  <c r="H22" s="1"/>
  <c r="H23" s="1"/>
  <c r="G20"/>
  <c r="G21" s="1"/>
  <c r="G22" s="1"/>
  <c r="G23" s="1"/>
  <c r="I18"/>
  <c r="H18"/>
  <c r="G18"/>
  <c r="I143"/>
  <c r="I142" s="1"/>
  <c r="H143"/>
  <c r="H142" s="1"/>
  <c r="G143"/>
  <c r="G142" s="1"/>
  <c r="I150" i="8"/>
  <c r="I149" s="1"/>
  <c r="H150"/>
  <c r="H149" s="1"/>
  <c r="G150"/>
  <c r="G149" s="1"/>
  <c r="I78"/>
  <c r="I77" s="1"/>
  <c r="I76" s="1"/>
  <c r="I75" s="1"/>
  <c r="H78"/>
  <c r="H77" s="1"/>
  <c r="H76" s="1"/>
  <c r="H75" s="1"/>
  <c r="G78"/>
  <c r="G77" s="1"/>
  <c r="G76" s="1"/>
  <c r="G75" s="1"/>
  <c r="I144" l="1"/>
  <c r="I143" s="1"/>
  <c r="H144"/>
  <c r="G144"/>
  <c r="G143" s="1"/>
  <c r="H143"/>
  <c r="I104" l="1"/>
  <c r="I103" s="1"/>
  <c r="H104"/>
  <c r="G104"/>
  <c r="G103" s="1"/>
  <c r="H103"/>
  <c r="I102"/>
  <c r="I101" s="1"/>
  <c r="H102"/>
  <c r="H101" s="1"/>
  <c r="G102"/>
  <c r="G101" s="1"/>
  <c r="M52" i="17"/>
  <c r="L52"/>
  <c r="I76" i="10" l="1"/>
  <c r="H76"/>
  <c r="G76"/>
  <c r="I75"/>
  <c r="H75"/>
  <c r="G75"/>
  <c r="I73"/>
  <c r="I72" s="1"/>
  <c r="H73"/>
  <c r="H72" s="1"/>
  <c r="G73"/>
  <c r="G72" s="1"/>
  <c r="L46" i="17"/>
  <c r="M46"/>
  <c r="K46"/>
  <c r="I53" i="10"/>
  <c r="I54" s="1"/>
  <c r="I55" s="1"/>
  <c r="I56" s="1"/>
  <c r="H53"/>
  <c r="H54" s="1"/>
  <c r="H55" s="1"/>
  <c r="H56" s="1"/>
  <c r="G53"/>
  <c r="G54" s="1"/>
  <c r="G55" s="1"/>
  <c r="G56" s="1"/>
  <c r="I51"/>
  <c r="H51"/>
  <c r="G51"/>
  <c r="I88"/>
  <c r="I87" s="1"/>
  <c r="I86" s="1"/>
  <c r="I85" s="1"/>
  <c r="I84" s="1"/>
  <c r="H88"/>
  <c r="G88"/>
  <c r="G87" s="1"/>
  <c r="G86" s="1"/>
  <c r="G85" s="1"/>
  <c r="G84" s="1"/>
  <c r="H87"/>
  <c r="H86" s="1"/>
  <c r="H85" s="1"/>
  <c r="H84" s="1"/>
  <c r="I90"/>
  <c r="H90"/>
  <c r="G90"/>
  <c r="H28" i="8"/>
  <c r="H23" s="1"/>
  <c r="I125"/>
  <c r="I124" s="1"/>
  <c r="I123" s="1"/>
  <c r="I122" s="1"/>
  <c r="H125"/>
  <c r="H124" s="1"/>
  <c r="H123" s="1"/>
  <c r="H122" s="1"/>
  <c r="G125"/>
  <c r="G124" s="1"/>
  <c r="G123" s="1"/>
  <c r="G122" s="1"/>
  <c r="I108"/>
  <c r="I107" s="1"/>
  <c r="H108"/>
  <c r="G108"/>
  <c r="G107" s="1"/>
  <c r="H107"/>
  <c r="I106"/>
  <c r="H106"/>
  <c r="G106"/>
  <c r="I99"/>
  <c r="I98" s="1"/>
  <c r="I96" s="1"/>
  <c r="H99"/>
  <c r="G99"/>
  <c r="G98" s="1"/>
  <c r="G96" s="1"/>
  <c r="H98"/>
  <c r="I97"/>
  <c r="H97"/>
  <c r="G97"/>
  <c r="H96"/>
  <c r="H95" s="1"/>
  <c r="D22" i="16"/>
  <c r="I153" i="8"/>
  <c r="I152" s="1"/>
  <c r="H153"/>
  <c r="H152" s="1"/>
  <c r="G153"/>
  <c r="G152" s="1"/>
  <c r="I147"/>
  <c r="I146" s="1"/>
  <c r="I142" s="1"/>
  <c r="I141" s="1"/>
  <c r="I140" s="1"/>
  <c r="H147"/>
  <c r="H146" s="1"/>
  <c r="H142" s="1"/>
  <c r="H141" s="1"/>
  <c r="H140" s="1"/>
  <c r="G147"/>
  <c r="G146" s="1"/>
  <c r="G95" l="1"/>
  <c r="G142"/>
  <c r="G141" s="1"/>
  <c r="I95"/>
  <c r="H83" i="10" l="1"/>
  <c r="I83"/>
  <c r="H81"/>
  <c r="H80" s="1"/>
  <c r="H79" s="1"/>
  <c r="H78" s="1"/>
  <c r="H77" s="1"/>
  <c r="I81"/>
  <c r="I80" s="1"/>
  <c r="I79" s="1"/>
  <c r="I78" s="1"/>
  <c r="I77" s="1"/>
  <c r="G26" i="8" l="1"/>
  <c r="H131" l="1"/>
  <c r="G131"/>
  <c r="G130" s="1"/>
  <c r="G129" s="1"/>
  <c r="G128" s="1"/>
  <c r="G127" s="1"/>
  <c r="H130" l="1"/>
  <c r="H129" l="1"/>
  <c r="H128" l="1"/>
  <c r="H127" l="1"/>
  <c r="G163" l="1"/>
  <c r="E18" i="19" l="1"/>
  <c r="D18"/>
  <c r="I150" i="10"/>
  <c r="H150"/>
  <c r="G150"/>
  <c r="I148"/>
  <c r="I147" s="1"/>
  <c r="I146" s="1"/>
  <c r="I145" s="1"/>
  <c r="H148"/>
  <c r="G148"/>
  <c r="G147" s="1"/>
  <c r="G146" s="1"/>
  <c r="G145" s="1"/>
  <c r="H147"/>
  <c r="H146" s="1"/>
  <c r="H145" s="1"/>
  <c r="I91"/>
  <c r="H91"/>
  <c r="G94"/>
  <c r="G93" s="1"/>
  <c r="G92" s="1"/>
  <c r="G91" s="1"/>
  <c r="G83"/>
  <c r="I112"/>
  <c r="I111" s="1"/>
  <c r="I110" s="1"/>
  <c r="H112"/>
  <c r="H111" s="1"/>
  <c r="H110" s="1"/>
  <c r="G112"/>
  <c r="G111" s="1"/>
  <c r="G110" s="1"/>
  <c r="I108"/>
  <c r="I107" s="1"/>
  <c r="I106" s="1"/>
  <c r="H108"/>
  <c r="G108"/>
  <c r="G107" s="1"/>
  <c r="G106" s="1"/>
  <c r="H107"/>
  <c r="H106" s="1"/>
  <c r="I117"/>
  <c r="I116" s="1"/>
  <c r="I115" s="1"/>
  <c r="I114" s="1"/>
  <c r="H117"/>
  <c r="G117"/>
  <c r="G116" s="1"/>
  <c r="G115" s="1"/>
  <c r="G114" s="1"/>
  <c r="H116"/>
  <c r="H115" s="1"/>
  <c r="H114" s="1"/>
  <c r="I102"/>
  <c r="I101" s="1"/>
  <c r="I100" s="1"/>
  <c r="I99" s="1"/>
  <c r="I98" s="1"/>
  <c r="H102"/>
  <c r="H101" s="1"/>
  <c r="H100" s="1"/>
  <c r="H99" s="1"/>
  <c r="H98" s="1"/>
  <c r="G102"/>
  <c r="G101" s="1"/>
  <c r="G100" s="1"/>
  <c r="G99" s="1"/>
  <c r="G98" s="1"/>
  <c r="I124"/>
  <c r="I125" s="1"/>
  <c r="H124"/>
  <c r="H125" s="1"/>
  <c r="G124"/>
  <c r="G125" s="1"/>
  <c r="I122"/>
  <c r="I121" s="1"/>
  <c r="I120" s="1"/>
  <c r="I119" s="1"/>
  <c r="H122"/>
  <c r="G122"/>
  <c r="G121" s="1"/>
  <c r="G120" s="1"/>
  <c r="H121"/>
  <c r="H120" s="1"/>
  <c r="H119" s="1"/>
  <c r="I138"/>
  <c r="I139" s="1"/>
  <c r="H138"/>
  <c r="H139" s="1"/>
  <c r="G138"/>
  <c r="G139" s="1"/>
  <c r="I136"/>
  <c r="I135" s="1"/>
  <c r="I134" s="1"/>
  <c r="I133" s="1"/>
  <c r="H136"/>
  <c r="G136"/>
  <c r="G135" s="1"/>
  <c r="G134" s="1"/>
  <c r="G133" s="1"/>
  <c r="H135"/>
  <c r="H134" s="1"/>
  <c r="H133" s="1"/>
  <c r="I70"/>
  <c r="I71" s="1"/>
  <c r="H70"/>
  <c r="H71" s="1"/>
  <c r="G70"/>
  <c r="G71" s="1"/>
  <c r="I68"/>
  <c r="H68"/>
  <c r="G68"/>
  <c r="I66"/>
  <c r="I67" s="1"/>
  <c r="H66"/>
  <c r="H67" s="1"/>
  <c r="I64"/>
  <c r="H64"/>
  <c r="G64"/>
  <c r="G62"/>
  <c r="G61" s="1"/>
  <c r="I49"/>
  <c r="I50" s="1"/>
  <c r="H49"/>
  <c r="H50" s="1"/>
  <c r="G49"/>
  <c r="G50" s="1"/>
  <c r="I47"/>
  <c r="I46" s="1"/>
  <c r="H47"/>
  <c r="H46" s="1"/>
  <c r="G47"/>
  <c r="G46" s="1"/>
  <c r="I44"/>
  <c r="I45" s="1"/>
  <c r="H44"/>
  <c r="H45" s="1"/>
  <c r="G44"/>
  <c r="G45" s="1"/>
  <c r="I42"/>
  <c r="I41" s="1"/>
  <c r="H42"/>
  <c r="H41" s="1"/>
  <c r="G42"/>
  <c r="G41" s="1"/>
  <c r="I39"/>
  <c r="I40" s="1"/>
  <c r="H39"/>
  <c r="H40" s="1"/>
  <c r="G39"/>
  <c r="G40" s="1"/>
  <c r="I37"/>
  <c r="I36" s="1"/>
  <c r="I35" s="1"/>
  <c r="I17" s="1"/>
  <c r="H37"/>
  <c r="H36" s="1"/>
  <c r="H35" s="1"/>
  <c r="H17" s="1"/>
  <c r="G37"/>
  <c r="G36" s="1"/>
  <c r="G31"/>
  <c r="G32" s="1"/>
  <c r="G33" s="1"/>
  <c r="G34" s="1"/>
  <c r="I26"/>
  <c r="I27" s="1"/>
  <c r="I28" s="1"/>
  <c r="I29" s="1"/>
  <c r="H26"/>
  <c r="H27" s="1"/>
  <c r="H28" s="1"/>
  <c r="H29" s="1"/>
  <c r="G26"/>
  <c r="G27" s="1"/>
  <c r="G28" s="1"/>
  <c r="G29" s="1"/>
  <c r="I15"/>
  <c r="I14" s="1"/>
  <c r="I13" s="1"/>
  <c r="I12" s="1"/>
  <c r="I11" s="1"/>
  <c r="H15"/>
  <c r="H14" s="1"/>
  <c r="H13" s="1"/>
  <c r="H12" s="1"/>
  <c r="H11" s="1"/>
  <c r="G15"/>
  <c r="G14" s="1"/>
  <c r="G13" s="1"/>
  <c r="G12" s="1"/>
  <c r="G11" s="1"/>
  <c r="I171" i="8"/>
  <c r="I170" s="1"/>
  <c r="I169" s="1"/>
  <c r="I168" s="1"/>
  <c r="I167" s="1"/>
  <c r="H171"/>
  <c r="H170" s="1"/>
  <c r="H169" s="1"/>
  <c r="H168" s="1"/>
  <c r="H167" s="1"/>
  <c r="G171"/>
  <c r="G170" s="1"/>
  <c r="G169" s="1"/>
  <c r="G168" s="1"/>
  <c r="G167" s="1"/>
  <c r="I165"/>
  <c r="H165"/>
  <c r="G165"/>
  <c r="I164"/>
  <c r="H164"/>
  <c r="G164"/>
  <c r="I163"/>
  <c r="H163"/>
  <c r="H162" s="1"/>
  <c r="I162"/>
  <c r="G162"/>
  <c r="I161"/>
  <c r="H161"/>
  <c r="G161"/>
  <c r="I159"/>
  <c r="I158" s="1"/>
  <c r="I156" s="1"/>
  <c r="I155" s="1"/>
  <c r="H159"/>
  <c r="G159"/>
  <c r="G158" s="1"/>
  <c r="G156" s="1"/>
  <c r="G155" s="1"/>
  <c r="H158"/>
  <c r="H156" s="1"/>
  <c r="H155" s="1"/>
  <c r="I157"/>
  <c r="H157"/>
  <c r="G140"/>
  <c r="I139"/>
  <c r="H139"/>
  <c r="I137"/>
  <c r="I136" s="1"/>
  <c r="I135" s="1"/>
  <c r="I134" s="1"/>
  <c r="I133" s="1"/>
  <c r="H137"/>
  <c r="G137"/>
  <c r="G136" s="1"/>
  <c r="G135" s="1"/>
  <c r="G134" s="1"/>
  <c r="G133" s="1"/>
  <c r="H136"/>
  <c r="H135" s="1"/>
  <c r="H134" s="1"/>
  <c r="H133" s="1"/>
  <c r="I120"/>
  <c r="I119" s="1"/>
  <c r="H120"/>
  <c r="H119" s="1"/>
  <c r="G120"/>
  <c r="G119" s="1"/>
  <c r="I117"/>
  <c r="H117"/>
  <c r="G117"/>
  <c r="I116"/>
  <c r="H116"/>
  <c r="G116"/>
  <c r="I114"/>
  <c r="I113" s="1"/>
  <c r="I112" s="1"/>
  <c r="I111" s="1"/>
  <c r="I110" s="1"/>
  <c r="I94" s="1"/>
  <c r="H114"/>
  <c r="H113" s="1"/>
  <c r="G114"/>
  <c r="G113" s="1"/>
  <c r="G112" s="1"/>
  <c r="G111" s="1"/>
  <c r="G110" s="1"/>
  <c r="G92"/>
  <c r="G91" s="1"/>
  <c r="I92"/>
  <c r="H92"/>
  <c r="H91" s="1"/>
  <c r="I91"/>
  <c r="I89"/>
  <c r="I88" s="1"/>
  <c r="H89"/>
  <c r="H88" s="1"/>
  <c r="G89"/>
  <c r="G88" s="1"/>
  <c r="G87" s="1"/>
  <c r="G86" s="1"/>
  <c r="G85" s="1"/>
  <c r="G84" s="1"/>
  <c r="I82"/>
  <c r="I81" s="1"/>
  <c r="I80" s="1"/>
  <c r="I74" s="1"/>
  <c r="H82"/>
  <c r="H81" s="1"/>
  <c r="H80" s="1"/>
  <c r="G82"/>
  <c r="G81" s="1"/>
  <c r="G80" s="1"/>
  <c r="I71"/>
  <c r="H71"/>
  <c r="G71"/>
  <c r="H69"/>
  <c r="I69"/>
  <c r="G69"/>
  <c r="G62"/>
  <c r="G61" s="1"/>
  <c r="G60" s="1"/>
  <c r="I62"/>
  <c r="H62"/>
  <c r="H61" s="1"/>
  <c r="H60" s="1"/>
  <c r="I61"/>
  <c r="I60" s="1"/>
  <c r="I58"/>
  <c r="I57" s="1"/>
  <c r="I56" s="1"/>
  <c r="H58"/>
  <c r="H57" s="1"/>
  <c r="H56" s="1"/>
  <c r="G58"/>
  <c r="G57" s="1"/>
  <c r="G56" s="1"/>
  <c r="G51" s="1"/>
  <c r="G10" s="1"/>
  <c r="I49"/>
  <c r="I48" s="1"/>
  <c r="H49"/>
  <c r="G49"/>
  <c r="G48" s="1"/>
  <c r="H48"/>
  <c r="I47"/>
  <c r="I46" s="1"/>
  <c r="I45" s="1"/>
  <c r="H47"/>
  <c r="G47"/>
  <c r="G46" s="1"/>
  <c r="G45" s="1"/>
  <c r="H46"/>
  <c r="H45" s="1"/>
  <c r="I43"/>
  <c r="I42" s="1"/>
  <c r="I41" s="1"/>
  <c r="H43"/>
  <c r="H42" s="1"/>
  <c r="H41" s="1"/>
  <c r="G43"/>
  <c r="G42" s="1"/>
  <c r="G41" s="1"/>
  <c r="H39"/>
  <c r="H38" s="1"/>
  <c r="H37" s="1"/>
  <c r="I39"/>
  <c r="I38" s="1"/>
  <c r="I37" s="1"/>
  <c r="G39"/>
  <c r="G38" s="1"/>
  <c r="G37" s="1"/>
  <c r="I34"/>
  <c r="I33" s="1"/>
  <c r="H34"/>
  <c r="G34"/>
  <c r="G33" s="1"/>
  <c r="H33"/>
  <c r="H22" s="1"/>
  <c r="H21" s="1"/>
  <c r="H20" s="1"/>
  <c r="I28"/>
  <c r="I23" s="1"/>
  <c r="G28"/>
  <c r="G23" s="1"/>
  <c r="I26"/>
  <c r="H26"/>
  <c r="I24"/>
  <c r="G24"/>
  <c r="H24"/>
  <c r="I14"/>
  <c r="I15" s="1"/>
  <c r="H14"/>
  <c r="H15" s="1"/>
  <c r="G14"/>
  <c r="I10" i="10" l="1"/>
  <c r="I59"/>
  <c r="H10"/>
  <c r="I140"/>
  <c r="H140"/>
  <c r="H59"/>
  <c r="H74" i="8"/>
  <c r="H73" s="1"/>
  <c r="H112"/>
  <c r="H111" s="1"/>
  <c r="H110" s="1"/>
  <c r="H94" s="1"/>
  <c r="I22"/>
  <c r="I21" s="1"/>
  <c r="I20" s="1"/>
  <c r="G22"/>
  <c r="G15"/>
  <c r="G13"/>
  <c r="G157"/>
  <c r="G74"/>
  <c r="G73" s="1"/>
  <c r="G140" i="10"/>
  <c r="G94" i="8"/>
  <c r="G119" i="10"/>
  <c r="G60"/>
  <c r="G59" s="1"/>
  <c r="G35"/>
  <c r="G105"/>
  <c r="G81"/>
  <c r="G80" s="1"/>
  <c r="G79" s="1"/>
  <c r="G78" s="1"/>
  <c r="G77" s="1"/>
  <c r="H51" i="8"/>
  <c r="I87"/>
  <c r="I86" s="1"/>
  <c r="H87"/>
  <c r="H86" s="1"/>
  <c r="I51"/>
  <c r="H68"/>
  <c r="H67" s="1"/>
  <c r="H66" s="1"/>
  <c r="G139"/>
  <c r="G36"/>
  <c r="G68"/>
  <c r="G67" s="1"/>
  <c r="G65" s="1"/>
  <c r="G64" s="1"/>
  <c r="I68"/>
  <c r="I67" s="1"/>
  <c r="I66" s="1"/>
  <c r="I13"/>
  <c r="I12" s="1"/>
  <c r="I11" s="1"/>
  <c r="G12"/>
  <c r="G11" s="1"/>
  <c r="I105" i="10"/>
  <c r="I104" s="1"/>
  <c r="H105"/>
  <c r="H104" s="1"/>
  <c r="G24"/>
  <c r="G17" s="1"/>
  <c r="G10" s="1"/>
  <c r="I65" i="8"/>
  <c r="I64" s="1"/>
  <c r="I36"/>
  <c r="H36"/>
  <c r="I73"/>
  <c r="H13"/>
  <c r="H12" s="1"/>
  <c r="H11" s="1"/>
  <c r="G104" i="10" l="1"/>
  <c r="H152"/>
  <c r="I85" i="8"/>
  <c r="I84" s="1"/>
  <c r="I9" s="1"/>
  <c r="H85"/>
  <c r="H84" s="1"/>
  <c r="G21"/>
  <c r="G20" s="1"/>
  <c r="H65"/>
  <c r="H64" s="1"/>
  <c r="H9" s="1"/>
  <c r="G66"/>
  <c r="G152" i="10" l="1"/>
  <c r="I152"/>
  <c r="H174" i="8"/>
  <c r="G174"/>
  <c r="G9"/>
  <c r="I174"/>
  <c r="E16" i="20" l="1"/>
  <c r="D16"/>
  <c r="C16"/>
  <c r="E30" i="16" l="1"/>
  <c r="D30"/>
  <c r="G31"/>
  <c r="G30" s="1"/>
  <c r="F30"/>
  <c r="L13" i="17" l="1"/>
  <c r="L12" s="1"/>
  <c r="M13"/>
  <c r="M12" s="1"/>
  <c r="E28" i="16" l="1"/>
  <c r="F28"/>
  <c r="D28"/>
  <c r="L51" i="17"/>
  <c r="L50" s="1"/>
  <c r="M51"/>
  <c r="M50" s="1"/>
  <c r="K51"/>
  <c r="L45" l="1"/>
  <c r="M45"/>
  <c r="K45"/>
  <c r="E26" i="16" l="1"/>
  <c r="F26"/>
  <c r="D26"/>
  <c r="K13" i="17" l="1"/>
  <c r="L48" l="1"/>
  <c r="L44" s="1"/>
  <c r="M48"/>
  <c r="M44" s="1"/>
  <c r="K48"/>
  <c r="K44" s="1"/>
  <c r="L42" l="1"/>
  <c r="L41" s="1"/>
  <c r="M42"/>
  <c r="M41" s="1"/>
  <c r="K42"/>
  <c r="K41" s="1"/>
  <c r="L40" l="1"/>
  <c r="M40"/>
  <c r="K12" l="1"/>
  <c r="E32" i="16" l="1"/>
  <c r="F32"/>
  <c r="D32"/>
  <c r="D20"/>
  <c r="M39" i="17"/>
  <c r="L39"/>
  <c r="K50"/>
  <c r="K40" s="1"/>
  <c r="M34"/>
  <c r="M33" s="1"/>
  <c r="L34"/>
  <c r="L33" s="1"/>
  <c r="K34"/>
  <c r="K33" s="1"/>
  <c r="M31"/>
  <c r="L31"/>
  <c r="K31"/>
  <c r="M29"/>
  <c r="L29"/>
  <c r="K29"/>
  <c r="M26"/>
  <c r="L26"/>
  <c r="K26"/>
  <c r="M16"/>
  <c r="L16"/>
  <c r="K16"/>
  <c r="D16" i="16"/>
  <c r="E16"/>
  <c r="F16"/>
  <c r="D18"/>
  <c r="E18"/>
  <c r="F18"/>
  <c r="E20"/>
  <c r="F20"/>
  <c r="D17" i="12"/>
  <c r="D16" s="1"/>
  <c r="D15" s="1"/>
  <c r="E17"/>
  <c r="E16" s="1"/>
  <c r="E15" s="1"/>
  <c r="F17"/>
  <c r="F16" s="1"/>
  <c r="F15" s="1"/>
  <c r="D21"/>
  <c r="D20" s="1"/>
  <c r="D19" s="1"/>
  <c r="E21"/>
  <c r="E20" s="1"/>
  <c r="E19" s="1"/>
  <c r="F21"/>
  <c r="F20" s="1"/>
  <c r="F19" s="1"/>
  <c r="D35" i="16" l="1"/>
  <c r="F35"/>
  <c r="E35"/>
  <c r="E14" i="12"/>
  <c r="E23" s="1"/>
  <c r="F14"/>
  <c r="F23" s="1"/>
  <c r="K39" i="17"/>
  <c r="K25"/>
  <c r="K11" s="1"/>
  <c r="D14" i="12"/>
  <c r="D23" s="1"/>
  <c r="L28" i="17"/>
  <c r="L25" s="1"/>
  <c r="L11" s="1"/>
  <c r="L61" s="1"/>
  <c r="M28"/>
  <c r="M25" s="1"/>
  <c r="M11" s="1"/>
  <c r="M61" s="1"/>
  <c r="K61" l="1"/>
</calcChain>
</file>

<file path=xl/sharedStrings.xml><?xml version="1.0" encoding="utf-8"?>
<sst xmlns="http://schemas.openxmlformats.org/spreadsheetml/2006/main" count="1706" uniqueCount="482">
  <si>
    <t>Резервные фонды местной администрации</t>
  </si>
  <si>
    <t>Межбюджетные трансферты из краевого и федерального бюджета и доли софинансирования в рамках непрограмных расходов</t>
  </si>
  <si>
    <t>Иные закупки товаров, работ и услуг для государственных муниципальных нужд</t>
  </si>
  <si>
    <t>Национальная экономика</t>
  </si>
  <si>
    <t>Предоставление субсидий бюджетным, автономным учреждениям и иным некомерческим организациям</t>
  </si>
  <si>
    <t>Условно утвержденные расходы</t>
  </si>
  <si>
    <t>Всего</t>
  </si>
  <si>
    <t>Резервные фонды местной администрации в рамках непрограммных расходов</t>
  </si>
  <si>
    <t>00</t>
  </si>
  <si>
    <t>Резервные фонды местной администрации, в рамках непрограммных расходов</t>
  </si>
  <si>
    <t>Приложение №1</t>
  </si>
  <si>
    <t xml:space="preserve">                                                                 </t>
  </si>
  <si>
    <t>сумма</t>
  </si>
  <si>
    <t xml:space="preserve">Итого источников внутреннего  финансирования                                                               </t>
  </si>
  <si>
    <t xml:space="preserve">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t>
  </si>
  <si>
    <t>Муниципальная программа «Улучшение жизнедеятельности населения муниципального образования Недокурский сельсовет».</t>
  </si>
  <si>
    <t>Финансовое управление администрации Кежемского района</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</si>
  <si>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</si>
  <si>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Функционирование высшего должностного лица субъекта Российской Федерации и муниципального образования</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</si>
  <si>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</si>
  <si>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Обеспечение деятельности финансовых, налоговых и таможенных органов и органов финансового (финансового-бюджетного) надзора</t>
  </si>
  <si>
    <t>06</t>
  </si>
  <si>
    <t>Резервные фонды</t>
  </si>
  <si>
    <t xml:space="preserve">Культура, кинематография </t>
  </si>
  <si>
    <t>Дотации бюджетам субъектов Российской Федерации и муниципальных образований</t>
  </si>
  <si>
    <t>ИТОГО</t>
  </si>
  <si>
    <t>110</t>
  </si>
  <si>
    <t xml:space="preserve">          Источники внутреннего  финансирования дефицита</t>
  </si>
  <si>
    <t xml:space="preserve"> тыс. руб.</t>
  </si>
  <si>
    <t>№ строки</t>
  </si>
  <si>
    <t>01</t>
  </si>
  <si>
    <t>02</t>
  </si>
  <si>
    <t>10</t>
  </si>
  <si>
    <t>08</t>
  </si>
  <si>
    <t>04</t>
  </si>
  <si>
    <t>03</t>
  </si>
  <si>
    <t>Общегосударственные вопросы</t>
  </si>
  <si>
    <t>Межбюджетные трансферты</t>
  </si>
  <si>
    <t>Культура</t>
  </si>
  <si>
    <t>Жилищно-коммунальное хозяйство</t>
  </si>
  <si>
    <t>Национальная безопасность и правоохранительная деятельность</t>
  </si>
  <si>
    <t>Благоустройство</t>
  </si>
  <si>
    <t>Иные межбюджетные трансферты</t>
  </si>
  <si>
    <t>240</t>
  </si>
  <si>
    <t>540</t>
  </si>
  <si>
    <t>610</t>
  </si>
  <si>
    <t>120</t>
  </si>
  <si>
    <t>850</t>
  </si>
  <si>
    <t>Непрограммные расходы</t>
  </si>
  <si>
    <t>100</t>
  </si>
  <si>
    <t>200</t>
  </si>
  <si>
    <t>Целевая статья</t>
  </si>
  <si>
    <t>Вид расходов</t>
  </si>
  <si>
    <t>Функционирование органов местного самоуправления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</si>
  <si>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</si>
  <si>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</si>
  <si>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</si>
  <si>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800</t>
  </si>
  <si>
    <t>Уплата налогов, сборов и иных платежей</t>
  </si>
  <si>
    <t>Другие общегосударственные вопросы</t>
  </si>
  <si>
    <t>500</t>
  </si>
  <si>
    <t>600</t>
  </si>
  <si>
    <t>Субсидии бюджетным учреждениям</t>
  </si>
  <si>
    <t>Дорожное хозяйство (дорожные фонды)</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</si>
  <si>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</si>
  <si>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</si>
  <si>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 в рамках непрограмных расходов</t>
  </si>
  <si>
    <t>Физическая культура и спорт</t>
  </si>
  <si>
    <t>Массовый спорт</t>
  </si>
  <si>
    <t>тыс. рублей</t>
  </si>
  <si>
    <t>3</t>
  </si>
  <si>
    <t>4</t>
  </si>
  <si>
    <t>5</t>
  </si>
  <si>
    <t>6</t>
  </si>
  <si>
    <t>Резервные средства</t>
  </si>
  <si>
    <t>Администрация Недокурского сельсовета</t>
  </si>
  <si>
    <t xml:space="preserve"> </t>
  </si>
  <si>
    <t>тыс.руб.</t>
  </si>
  <si>
    <t>Код бюджетной классификации</t>
  </si>
  <si>
    <t>Код группы</t>
  </si>
  <si>
    <t>Код подгруппы</t>
  </si>
  <si>
    <t>код статьи</t>
  </si>
  <si>
    <t>код подстатьи</t>
  </si>
  <si>
    <t>код элемента</t>
  </si>
  <si>
    <t>000</t>
  </si>
  <si>
    <t>0000</t>
  </si>
  <si>
    <t>НАЛОГОВЫЕ И НЕНАЛОГОВЫЕ ДОХОДЫ</t>
  </si>
  <si>
    <t>1</t>
  </si>
  <si>
    <t xml:space="preserve">НАЛОГИ НА ПРИБЫЛЬ, ДОХОДЫ </t>
  </si>
  <si>
    <t>182</t>
  </si>
  <si>
    <t>010</t>
  </si>
  <si>
    <t xml:space="preserve">Налог на доходы физических лиц </t>
  </si>
  <si>
    <t>020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</si>
  <si>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</si>
  <si>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030</t>
  </si>
  <si>
    <t>040</t>
  </si>
  <si>
    <t>022</t>
  </si>
  <si>
    <t>30</t>
  </si>
  <si>
    <t>40</t>
  </si>
  <si>
    <t>50</t>
  </si>
  <si>
    <t>60</t>
  </si>
  <si>
    <t>НАЛОГИ НА ИМУЩЕСТВО</t>
  </si>
  <si>
    <t>Налог на имущество физических лиц</t>
  </si>
  <si>
    <t xml:space="preserve">Земельный налог </t>
  </si>
  <si>
    <t>Государственная пошлина по делам, рассматриваемым в судах общей юрисдикции, мировыми судьями</t>
  </si>
  <si>
    <t>033</t>
  </si>
  <si>
    <t>2</t>
  </si>
  <si>
    <t>БЕЗВОЗМЕЗДНЫЕ ПОСТУПЛЕНИЯ</t>
  </si>
  <si>
    <t>БЕЗВОЗМЕЗДНЫЕ ПОСТУПЛЕНИЯ ОТ ДРУГИХ БЮДЖЕТОВ БЮДЖЕТНОЙ СИСТЕМЫ РОССИЙСКОЙ ФЕДЕРАЦИИ</t>
  </si>
  <si>
    <t>807</t>
  </si>
  <si>
    <t>001</t>
  </si>
  <si>
    <t>999</t>
  </si>
  <si>
    <t>ВСЕГО ДОХОДОВ</t>
  </si>
  <si>
    <t>043</t>
  </si>
  <si>
    <t>Земельный налог с организаций, обладающих земельным участком, расположенным в границах сельских поселений</t>
  </si>
  <si>
    <t>Раздел             Подраздел</t>
  </si>
  <si>
    <t>0800</t>
  </si>
  <si>
    <t>0801</t>
  </si>
  <si>
    <t>1100</t>
  </si>
  <si>
    <t>1102</t>
  </si>
  <si>
    <t>0300</t>
  </si>
  <si>
    <t>0310</t>
  </si>
  <si>
    <t>0400</t>
  </si>
  <si>
    <t>0409</t>
  </si>
  <si>
    <t>0500</t>
  </si>
  <si>
    <t>0503</t>
  </si>
  <si>
    <t>0100</t>
  </si>
  <si>
    <t>0104</t>
  </si>
  <si>
    <t>0102</t>
  </si>
  <si>
    <t>0106</t>
  </si>
  <si>
    <t>0111</t>
  </si>
  <si>
    <t>0113</t>
  </si>
  <si>
    <t>0200</t>
  </si>
  <si>
    <t>0203</t>
  </si>
  <si>
    <t>7</t>
  </si>
  <si>
    <t>8</t>
  </si>
  <si>
    <t>9</t>
  </si>
  <si>
    <t>Раздел      Подраздел</t>
  </si>
  <si>
    <t xml:space="preserve">  Рз              ПРз</t>
  </si>
  <si>
    <t>Приложение № 4</t>
  </si>
  <si>
    <t xml:space="preserve">Закупка товаров, работ и услуг для государственных (муниципальных) нужд
</t>
  </si>
  <si>
    <t>Иные закупки товаров, работ и услуг для обеспечения государственных (муниципальных) нужд</t>
  </si>
  <si>
    <t>Закупка товаров, работ и услуг для государственных (муниципальных) нужд</t>
  </si>
  <si>
    <t>Приложение № 3</t>
  </si>
  <si>
    <t xml:space="preserve">Главные администраторы </t>
  </si>
  <si>
    <t xml:space="preserve">                                                              Приложение № 5</t>
  </si>
  <si>
    <t xml:space="preserve">Муниципальная программа «Улучшение жизнедеятельности населения муниципального образования Недокурский сельсовет» </t>
  </si>
  <si>
    <t>Главные администраторы доходов бюджета Недокурского сельсовета Кежемского района Красноярского края</t>
  </si>
  <si>
    <t>Администрация Недокурского сельсовета Кежемского района Красноярского края</t>
  </si>
  <si>
    <t>Прочие неналоговые доходы бюджетов сельских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</si>
  <si>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</si>
  <si>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 xml:space="preserve">Невыясненные поступления, зачисляемые в бюджеты сельских поселений  </t>
  </si>
  <si>
    <t>Средства самообложения граждан, зачисляемые в бюджеты сельских поселений</t>
  </si>
  <si>
    <t xml:space="preserve">Акцизы на автомобильный бензин, производимый на территории РФ </t>
  </si>
  <si>
    <t>Доходы бюджетов сельских поселений от возврата бюджетными учреждениями остатков субсидий прошлых лет</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</si>
  <si>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</si>
  <si>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807 1 08 04020 01 1000 110</t>
  </si>
  <si>
    <t>807 1 08 04020 01 2000 110</t>
  </si>
  <si>
    <t>807 1 08 04020 01 3000 110</t>
  </si>
  <si>
    <t>807 1 08 04020 01 4000 110</t>
  </si>
  <si>
    <t>024</t>
  </si>
  <si>
    <t xml:space="preserve"> Иные межбюджетные трансферты</t>
  </si>
  <si>
    <t>04 0 00 00000</t>
  </si>
  <si>
    <t>04 1 00 00000</t>
  </si>
  <si>
    <t>04 1 00 00220</t>
  </si>
  <si>
    <t>04 0 00  00000</t>
  </si>
  <si>
    <t>04 1 00  00000</t>
  </si>
  <si>
    <t>04 1 00  00210</t>
  </si>
  <si>
    <t>04 1 00 00210</t>
  </si>
  <si>
    <t>04 5 00 00000</t>
  </si>
  <si>
    <t>04 2 00 00000</t>
  </si>
  <si>
    <t>04 3 00 00000</t>
  </si>
  <si>
    <t>04 3 00 10110</t>
  </si>
  <si>
    <t>04 4 00 00000</t>
  </si>
  <si>
    <t>04 4 00 75140</t>
  </si>
  <si>
    <t>04 4 00 51180</t>
  </si>
  <si>
    <t>03 2 00 00000</t>
  </si>
  <si>
    <t>03 0 00 00000</t>
  </si>
  <si>
    <t>03 2 00 49080</t>
  </si>
  <si>
    <t>03 3 00 00000</t>
  </si>
  <si>
    <t>03 3 00 49010</t>
  </si>
  <si>
    <t xml:space="preserve">03 3 00 49040 </t>
  </si>
  <si>
    <t>03 3 00 49040</t>
  </si>
  <si>
    <t>03 3 00 49050</t>
  </si>
  <si>
    <t>02 0 00 00000</t>
  </si>
  <si>
    <t>02 0 00 00610</t>
  </si>
  <si>
    <t>04 1 00  00220</t>
  </si>
  <si>
    <t>Глава муниципального образования в рамках непрограммных расходов</t>
  </si>
  <si>
    <t>04 5 00 48010</t>
  </si>
  <si>
    <t>Субвенции на выполнение государственных полномочий по созданию и обеспечению деятельности административных комиссий, в рамках непрограмных мероприятий</t>
  </si>
  <si>
    <t>Прочие непрограммные расходы</t>
  </si>
  <si>
    <t>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t>
  </si>
  <si>
    <t>Расходы на выплаты персоналу государственных муниципальных  органов</t>
  </si>
  <si>
    <t>Муниципальные программы</t>
  </si>
  <si>
    <t>Межбюджетные трансферты из краевого и федерального бюджета и доли софинансирования в рамках непрограммных расходов</t>
  </si>
  <si>
    <t>Прочие непрограммные мероприятия</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</si>
  <si>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</si>
  <si>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</si>
  <si>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</si>
  <si>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</si>
  <si>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35</t>
  </si>
  <si>
    <t>118</t>
  </si>
  <si>
    <t>Субвенции бюджетам сельских поселений на осуществление первичного воинского учета на территориях, где отсутствуют военные комиссариаты</t>
  </si>
  <si>
    <t>49</t>
  </si>
  <si>
    <t>Прочие межбюджетные трансферты, передаваемые бюджетам сельских поселений</t>
  </si>
  <si>
    <t>Субвенции местным бюджетам на выполнение передаваемых полномочий субъектов Российской Федерации</t>
  </si>
  <si>
    <t>Культура, кинематография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</si>
  <si>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</si>
  <si>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</si>
  <si>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Закупка товаров, работ и услуг для обеспечения государственных (муниципальных) нужд
</t>
  </si>
  <si>
    <t>Субвенции на выполнение государственных полномочий по созданию и обеспечению деятельности административных комиссий, в рамках непрограммных мероприятий</t>
  </si>
  <si>
    <t>Осуществление первичного воинского учета на территориях где отсутствуют военные комиссариаты, в рамках непрограммных расходов</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</si>
  <si>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(прочие поступления)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</si>
  <si>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(сумма платежа (перерасчеты, недоимка и задолженность по соответствующему платежу, в том числе по отмененному))</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</si>
  <si>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(пени и проценты по соответствующему платежу)</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</si>
  <si>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(суммы денежных взысканий (штрафов) по соответствующему платежу согласно законодательству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</si>
  <si>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</si>
  <si>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</si>
  <si>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</si>
  <si>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</si>
  <si>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сельских поселений</t>
  </si>
  <si>
    <t>807 01 05 02 01 10 0000 510</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</si>
  <si>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</si>
  <si>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</si>
  <si>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</si>
  <si>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807 01 05 02 01 10 0000 610</t>
  </si>
  <si>
    <t>Уменьшение  прочих  остатков  денежных  средств бюджетов сельских поселений</t>
  </si>
  <si>
    <t>Дотации на выравнивание бюджетной обеспеченности</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</si>
  <si>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</si>
  <si>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</si>
  <si>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сельских поселений от возврата иными организациями остатков субсидий прошлых лет</t>
  </si>
  <si>
    <t>04 7 00 00000</t>
  </si>
  <si>
    <t>04 7 00 48220</t>
  </si>
  <si>
    <t>Муниципальная программа «Развитие физической культуры и спорта в  муниципальном образовании Недокурский сельсовет».</t>
  </si>
  <si>
    <t>Обеспечение деятельности оказание услуг подведомственных учреждений в рамках муниципальной программы «Развитие физической культуры и спорта в  муниципальном образовании Недокурский сельсовет».</t>
  </si>
  <si>
    <t>Земельный налог с организаций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</si>
  <si>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</si>
  <si>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t>
  </si>
  <si>
    <t>ГОСУДАРСТВЕННАЯ ПОШЛИНА</t>
  </si>
  <si>
    <t xml:space="preserve"> 01 05 00 00 00 0000 000</t>
  </si>
  <si>
    <t xml:space="preserve"> 01 05 00 00 00 0000 500</t>
  </si>
  <si>
    <t xml:space="preserve"> 01 05 02 00 00 0000 500</t>
  </si>
  <si>
    <t xml:space="preserve"> 01 05 02 01 00 0000 510</t>
  </si>
  <si>
    <t xml:space="preserve"> 01 05 02 01 10 0000 510</t>
  </si>
  <si>
    <t xml:space="preserve"> 01 05 00 00 00 0000 600</t>
  </si>
  <si>
    <t xml:space="preserve"> 01 05 02 00 00 0000 600</t>
  </si>
  <si>
    <t xml:space="preserve"> 01 05 02 01 00 0000 610</t>
  </si>
  <si>
    <t xml:space="preserve"> 01 05 02 01 10 0000 610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</si>
  <si>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</si>
  <si>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Прочие межбюджетные трансферты, передаваемые бюджетам </t>
  </si>
  <si>
    <t xml:space="preserve">Субвенции бюджетам на осуществление первичного воинского учета на территориях, где отсутствуют военные комиссариаты
</t>
  </si>
  <si>
    <t>807 1 11 05075 10 2000 120</t>
  </si>
  <si>
    <t>Доходы от сдачи в аренду имущества, составляющего казну сельских поселений (за исключением земельных участков) (пени и проценты по соответствующему платежу)</t>
  </si>
  <si>
    <t>807 1 11 05075 10 3000 120</t>
  </si>
  <si>
    <t>Доходы от сдачи в аренду имущества, составляющего казну сельских поселений (за исключением земельных участков)  (суммы денежных взысканий (штрафов) по соответствующему платежу согласно законодательству Российской Федерации)</t>
  </si>
  <si>
    <t>Наименование кода поступлений в бюджет, группы, подгруппы, статьи, подстатьи, элемента, подвида, аналитической группы вида источников финансирования дефицитов бюджетов</t>
  </si>
  <si>
    <t>Наименование кода классификации доходов бюджета</t>
  </si>
  <si>
    <t>Код классификации доходов бюджета</t>
  </si>
  <si>
    <t>Наименование кода группы, подгруппы, статьи и вида источника финансирования дефицита бюджета</t>
  </si>
  <si>
    <t xml:space="preserve">Код классификации источников финансирования дефицита бюджета </t>
  </si>
  <si>
    <t>Код главного администратора</t>
  </si>
  <si>
    <t>код аналитической группы подвида</t>
  </si>
  <si>
    <t>код группы подвида</t>
  </si>
  <si>
    <t>код главного администратора</t>
  </si>
  <si>
    <t>Наименование показателя бюджетной классификации</t>
  </si>
  <si>
    <t>Наименование главного распорядителя и наименование показателей бюджетной классификации</t>
  </si>
  <si>
    <t>Код главного распорядителя бюджетных средств</t>
  </si>
  <si>
    <t>Наименование муниципальной программы и наименование показателей бюджетной классификации</t>
  </si>
  <si>
    <t>Доходы, поступающие в порядке возмещения расходов, понесенных в связи с эксплуатацией имущества сельских поселений</t>
  </si>
  <si>
    <t>Прочие доходы от компенсации затрат бюджетов сельских поселений</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</si>
  <si>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</si>
  <si>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</si>
  <si>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807 1 13 02065 10 0000 130</t>
  </si>
  <si>
    <t>807 1 13 02995 10 0000 130</t>
  </si>
  <si>
    <t>807 1 14 02053 10 0000 410</t>
  </si>
  <si>
    <t>Наименование</t>
  </si>
  <si>
    <t>807 1 14 06025 10 0000 430</t>
  </si>
  <si>
    <t>Доходы от сдачи в аренду имущества, составляющего казну сельских поселений (за исключением земельных участков)</t>
  </si>
  <si>
    <t>Другие вопросы в области жилищно-коммунального хозяйства</t>
  </si>
  <si>
    <t>0505</t>
  </si>
  <si>
    <t>Здравоохранение</t>
  </si>
  <si>
    <t>0900</t>
  </si>
  <si>
    <t>Другие вопросы в области здравоохранения</t>
  </si>
  <si>
    <t>0909</t>
  </si>
  <si>
    <t>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t>
  </si>
  <si>
    <t>04 2 00 48110</t>
  </si>
  <si>
    <t>04 2 00 49640</t>
  </si>
  <si>
    <t>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</si>
  <si>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непрограмных расходов</t>
  </si>
  <si>
    <t xml:space="preserve">Субсидирование учреждений бюджетной сферы, в том числе казенных, бюджетных, автономных и некоммерческих организаций </t>
  </si>
  <si>
    <t>11</t>
  </si>
  <si>
    <t>2021 год</t>
  </si>
  <si>
    <t>Всего доходы  бюджета сельсовета на 2021 год</t>
  </si>
  <si>
    <t>150</t>
  </si>
  <si>
    <t>807 2 02 30024 10 7514 150</t>
  </si>
  <si>
    <t>807 2 02 35118 10 0000 150</t>
  </si>
  <si>
    <t>807 2 18 60010 10 0000 150</t>
  </si>
  <si>
    <t>807 2 18 60020 10 0000 150</t>
  </si>
  <si>
    <t>807 2 19 60010 10 0000 150</t>
  </si>
  <si>
    <t>900 1 17 01 050 10 0000 150</t>
  </si>
  <si>
    <t>900 2 08 05 000 10 0000 150</t>
  </si>
  <si>
    <t>807 2 07 05030 10 0000 150</t>
  </si>
  <si>
    <t>807 2 18 05010 10 0000 150</t>
  </si>
  <si>
    <t>807 2 18 05030 10 0000 150</t>
  </si>
  <si>
    <t>807 1 17 14030 10 0000 150</t>
  </si>
  <si>
    <t>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t>
  </si>
  <si>
    <t>Социальная политика</t>
  </si>
  <si>
    <t>Пенсионное обеспечение</t>
  </si>
  <si>
    <t>Доплата к пенсии муниципальных служащих в рамках непрограммных расходов</t>
  </si>
  <si>
    <t>Социальное обеспечение и иные выплаты населению</t>
  </si>
  <si>
    <t>Публичные нормативные социальные выплаты гражданам</t>
  </si>
  <si>
    <t>1000</t>
  </si>
  <si>
    <t>1001</t>
  </si>
  <si>
    <t>300</t>
  </si>
  <si>
    <t>310</t>
  </si>
  <si>
    <t>Обеспечение пожарной безопасности</t>
  </si>
  <si>
    <t>04 8 00 00000</t>
  </si>
  <si>
    <t>04 8 00 01110</t>
  </si>
  <si>
    <t>Обеспечение деятельности финансовых, налоговых и таможенных органов и органов финансового (финансово-бюджетного) надзора</t>
  </si>
  <si>
    <t>Иные межбюджетные трансферты выделяемые из бюджета Недокурского сельсовета в районный бюджет  по организации исполнения бюджета поселения в рамках непрограммных расходов</t>
  </si>
  <si>
    <t>Приложение 2</t>
  </si>
  <si>
    <t>807 1 11 05075 10 1000 120</t>
  </si>
  <si>
    <t>Доходы от сдачи в аренду имущества, составляющего казну сельских поселений (за исключением земельных участков)) (сумма платежа (перерасчеты, недоимка и задолженность по соответствующему платежу, в том числе по отмененному))</t>
  </si>
  <si>
    <t>807 1 17 01050 10 0000 180</t>
  </si>
  <si>
    <t>807 1 17 05050 10 0000 180</t>
  </si>
  <si>
    <t xml:space="preserve">Прочие безвозмездные поступления в бюджеты сельских поселений </t>
  </si>
  <si>
    <t>Невыясненные поступления, зачисляемые в бюджеты сельских поселений</t>
  </si>
  <si>
    <t>2022 год</t>
  </si>
  <si>
    <t>Всего доходы  бюджета сельсовета на 2022 год</t>
  </si>
  <si>
    <t>807 2 02 16001 10 0000 150</t>
  </si>
  <si>
    <t>Дотации бюджетам сельских поселений на выравнивание бюджетной обеспеченности из бюджетов муниципальных районов</t>
  </si>
  <si>
    <t xml:space="preserve">Прочие межбюджетные трансферты, передаваемые бюджетам сельских поселений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t>
  </si>
  <si>
    <t>807 2 02 49999 10 0002 150</t>
  </si>
  <si>
    <t xml:space="preserve">Прочие межбюджетные трансферты, передаваемые бюджетам сельских поселений (на поддержку мер по обеспечению сбалансированности бюджетов) </t>
  </si>
  <si>
    <t>807 2 02 49999 10 0001 150</t>
  </si>
  <si>
    <t xml:space="preserve">Прочие межбюджетные трансферты, передаваемые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 </t>
  </si>
  <si>
    <t>807 2 02 49999 10 0009 150</t>
  </si>
  <si>
    <t>807 2 02 49999 10 0008 150</t>
  </si>
  <si>
    <t xml:space="preserve">Прочие межбюджетные трансферты, передаваемые бюджетам сельских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 </t>
  </si>
  <si>
    <t xml:space="preserve">Прочие межбюджетные трансферты, передаваемые бюджетам сельских поселений ( на реализацию проектов по благоустройству территорий сельских населенных пунктов и городских поселений с численностью населения не более 10 000 человек, инициированных гражданами соответствующего населенного пункта, поселения) </t>
  </si>
  <si>
    <t>807 2 02 49999 10 0010 150</t>
  </si>
  <si>
    <t xml:space="preserve">Прочие межбюджетные трансферты, передаваемые бюджетам сельских поселений (на обеспечение первичных мер пожарной безопасности) </t>
  </si>
  <si>
    <t>807 2 02 49999 10 0011 150</t>
  </si>
  <si>
    <t>Прочие межбюджетные трансферты, передаваемые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</si>
  <si>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807 2 02 49999 10 0012 150</t>
  </si>
  <si>
    <t>807 2 02 49999 10 0013 150</t>
  </si>
  <si>
    <t>807 2 02 49999 10 0014 150</t>
  </si>
  <si>
    <t>Прочие межбюджетные трансферты, передаваемые бюджетам сельских поселений (на создание условий для развития услуг связи в малочисленных и труднодоступных населенных пунктах Красноярского края)</t>
  </si>
  <si>
    <t>Прочие межбюджетные трансферты, передаваемые бюджетам сельских поселений ( на повышение безопасности дорожного движения)</t>
  </si>
  <si>
    <t xml:space="preserve">Субвенции бюджетам сельских поселений на выполнение передаваемых полномочий субъектов Российской Федерации (на выполнение государственных полномочий по созданию и обеспечению деятельности административных комиссий) </t>
  </si>
  <si>
    <t xml:space="preserve">       Приложение 6</t>
  </si>
  <si>
    <t>04 5 00 42060</t>
  </si>
  <si>
    <t>04 5 00 48510</t>
  </si>
  <si>
    <t>Обеспечение первичных мер пожарной безопасности в рамках непрограммных расходов</t>
  </si>
  <si>
    <t>04 2 00 S4120</t>
  </si>
  <si>
    <t xml:space="preserve">Подпрограмма: «Развитие транспортной инфраструктуры муниципального образования Недокурский сельсовет» </t>
  </si>
  <si>
    <t xml:space="preserve">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</si>
  <si>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Подпрограмма «Благоустройство в муниципальном образовании Недокурский сельсовет»</t>
  </si>
  <si>
    <t>Уличное освещение,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</si>
  <si>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Организация и содержание мест захоронения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</si>
  <si>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Прочие расходы на благоустройство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</si>
  <si>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Приложение  7</t>
  </si>
  <si>
    <t>Обеспечение деятельности оказание услуг подведомственных учреждений в рамках муниципальной программы «Развитие физической культуры и спорта в  муниципальном образовании Недокурский сельсовет» .</t>
  </si>
  <si>
    <t>Подпрограмма: «Развитие транспортной инфраструктуры муниципального образования Недокурский сельсовет»</t>
  </si>
  <si>
    <t>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</si>
  <si>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 xml:space="preserve">Организация и содержание мест захоронения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                </t>
  </si>
  <si>
    <t>Иные межбюджетные трансферты выделяемые из бюджета Недокурского сельсовета в районный бюджет по организации исполнения бюджета поселения  в рамках непрограммных расходов</t>
  </si>
  <si>
    <t>Расходы на обеспечение первичных мер пожарной безопасности в рамках непрограммных расходов</t>
  </si>
  <si>
    <t>Приложение 8</t>
  </si>
  <si>
    <t>0011</t>
  </si>
  <si>
    <t>7514</t>
  </si>
  <si>
    <t>0001</t>
  </si>
  <si>
    <t>0002</t>
  </si>
  <si>
    <t>04 1 00 10490</t>
  </si>
  <si>
    <t>Прочие непрограмные мероприятия</t>
  </si>
  <si>
    <t>04 6 00 00000</t>
  </si>
  <si>
    <t>Мероприятия в области занятости населения в рамках непрограммных расходов</t>
  </si>
  <si>
    <t>04 6 00 46040</t>
  </si>
  <si>
    <t>Иные межбюджетные трансферты, передаваемые из бюджета Недокурского сельсовета в районный бюджет (на обеспечение развития и укрепления материально-технической базы домов культуры в населенных пунктах с числом жителей до 50 тысяч человек)</t>
  </si>
  <si>
    <t>Иные межбюджетные трансферты выделяемые из бюджета Недокурского сельсовета в районный бюджет  (на обеспечение развития и укрепления материально-технической базы домов культуры в населенных пунктах с числом жителей до 50 тысяч человек) в рамках непрограммных расходов</t>
  </si>
  <si>
    <t>Иные межбюджетные трансферты выделяемые из бюджета Недокурского сельсовета в районный бюджет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t>
  </si>
  <si>
    <t>04 7 00 10490</t>
  </si>
  <si>
    <t>Жилищное хозяйство</t>
  </si>
  <si>
    <t>0501</t>
  </si>
  <si>
    <t>Расходы по взносам на капитальный ремонт муниципального жилищного фонда  в рамках непрограммных расходов</t>
  </si>
  <si>
    <t>04 2 00 43150</t>
  </si>
  <si>
    <t>Закупка товаров, работ и услуг для обеспечения государственных (муниципальных) нужд</t>
  </si>
  <si>
    <t>Расходы на ремонт и содержание муниципальных жилых помещений в рамках непрограммных расходов</t>
  </si>
  <si>
    <t>04 2 00 49590</t>
  </si>
  <si>
    <t xml:space="preserve">Подпрограмма:«Энергосбережение и повышение энергетической эффективности муниципального образования Недокурский сельсовет» </t>
  </si>
  <si>
    <t>03 4 00 00000</t>
  </si>
  <si>
    <t>Расходы по энергосбережению и повышению энергетической эффективности в рамках подпрограммы «Энергосбережение и повышение энергетической эффективности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t>
  </si>
  <si>
    <t>03 4 00 49320</t>
  </si>
  <si>
    <t xml:space="preserve">Подпрограмма: «Энергосбережение и повышение энергетической эффективности муниципального образования Недокурский сельсовет» </t>
  </si>
  <si>
    <t>03  400 00000</t>
  </si>
  <si>
    <t>807 1 16 10100 10 0000 140</t>
  </si>
  <si>
    <t>807 1 16 02020 02 0000 140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</si>
  <si>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</si>
  <si>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807 1 16 07090 10 0000 140</t>
  </si>
  <si>
    <t>Иные штрафы, неустойки, пени, уплаченные  в соответствии с законом или договором в случае не исполнения или ненадлежащего исполнения обязательств перед муниципальным органом, (муниципальным казенным учреждением)сельского поселения</t>
  </si>
  <si>
    <t>000 01 05 00 00 00 0000 000</t>
  </si>
  <si>
    <t>000 01 05 00 00 00 0000 500</t>
  </si>
  <si>
    <t>000 01 05 02 00 00 0000 500</t>
  </si>
  <si>
    <t>000 01 05 02 01 00 0000 510</t>
  </si>
  <si>
    <t>000 01 05 00 00 00 0000 600</t>
  </si>
  <si>
    <t>000 01 05 02 00 00 0000 600</t>
  </si>
  <si>
    <t>000 01 05 02 01 00 0000 610</t>
  </si>
  <si>
    <t>31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</si>
  <si>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</si>
  <si>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41</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</si>
  <si>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</si>
  <si>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51</t>
  </si>
  <si>
    <t>61</t>
  </si>
  <si>
    <t>Доходы от уплаты акцизов на автомобильный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</si>
  <si>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</si>
  <si>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на имущество физических лиц , взимаемый по ставкам , применяемым к объектам налогообложения , расположенным в границах сельских поселений</t>
  </si>
  <si>
    <t>05</t>
  </si>
  <si>
    <t>075</t>
  </si>
  <si>
    <t>070</t>
  </si>
  <si>
    <t>Доходы от сдачи в аренду имущества, составляющего государственную (муниципальную) казну (за исключением земельных участков)</t>
  </si>
  <si>
    <t>16</t>
  </si>
  <si>
    <t>Субвенции бюджетам бюджетной системы Российской Федерации</t>
  </si>
  <si>
    <t>Субвенции бюджетам сельских поселений на выполнение передаваемых полномочий субъектов Российской Федерации</t>
  </si>
  <si>
    <t>03 2 00 S5090</t>
  </si>
  <si>
    <t>Уличное освещение,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</si>
  <si>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t>
  </si>
  <si>
    <t>Прочие межбюджетные трансферты, передаваемые бюджетам сельских поселений (на повышение безопасности дорожного движения, за счет средств дорожного фонда Красноярского края)</t>
  </si>
  <si>
    <t>807 2 02 49999 10 0015 150</t>
  </si>
  <si>
    <t>Прочие межбюджетные трансферты, передаваемые бюджетам сельских поселений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</si>
  <si>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0016</t>
  </si>
  <si>
    <t>0009</t>
  </si>
  <si>
    <t>03 2 00 S5080</t>
  </si>
  <si>
    <t xml:space="preserve">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</si>
  <si>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04 2 00 49190</t>
  </si>
  <si>
    <t>Расходы на выполнение кадастровых работ в рамках непрограммных расходов</t>
  </si>
  <si>
    <t>04 7 00 10480</t>
  </si>
  <si>
    <t>Иные межбюджетные трансферты выделяемые из бюджета Недокурского сельсовета в районный бюджет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непрограммных расходов</t>
  </si>
  <si>
    <t xml:space="preserve">            Код</t>
  </si>
  <si>
    <t>0020</t>
  </si>
  <si>
    <t xml:space="preserve">Прочие межбюджетные трансферты, передаваемые бюджетам сельских поселений ( поддержка лучших сельских учреждений культуры) </t>
  </si>
  <si>
    <t>03 0 00  00000</t>
  </si>
  <si>
    <t>Подпрограмма: «Обеспечение безопасности жизнедеятельности муниципального образования Недокурский сельсовет»</t>
  </si>
  <si>
    <t>03 1 00 00000</t>
  </si>
  <si>
    <t>Реализация мероприятий по предупреждению пожаров и обеспечению пожарной безопасности в рамках подпрограммы "Обеспечение безопасности жизнедеятельности муниципального образования Недокурский сельсовет" муниципальной программы "Улучшение жизнидеятельности населения муниципального образования Недокурский сельсовет"</t>
  </si>
  <si>
    <t>03 1 00 49230</t>
  </si>
  <si>
    <t>04 7 00 L5193</t>
  </si>
  <si>
    <t>Иные межбюджетные трансферты выделяемые из бюджета Недокурского сельсовета в районный бюджет (поддержка лучших сельских учреждений культуры) в рамках непрограммных расходов</t>
  </si>
  <si>
    <t>Реализация мероприятий по предупреждению пожаров и обеспечению пожарной безопасности в рамках подпрограммы"Обеспечение безопасности жизнедеятельности муниципального образования Недокурский сельсовет" муниципальной программы "Улучшение жизнидеятельности населения муниципального образования Недокурский сельсовет"</t>
  </si>
  <si>
    <t>807 2 02 49999 10 0020 150</t>
  </si>
  <si>
    <t xml:space="preserve">Прочие межбюджетные трансферты, передаваемые бюджетам сельских поселений (поддержка лучших сельских учреждений культуры) </t>
  </si>
  <si>
    <t xml:space="preserve">Прочие межбюджетные трансферты, передаваемые бюджетам сельских поселений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t>
  </si>
  <si>
    <t xml:space="preserve">Прочие межбюджетные трансферты, передаваемые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(софинансирование))  </t>
  </si>
  <si>
    <t>807 2 02 49999 10 0021 150</t>
  </si>
  <si>
    <t>17</t>
  </si>
  <si>
    <t>14</t>
  </si>
  <si>
    <t>0023</t>
  </si>
  <si>
    <t>18</t>
  </si>
  <si>
    <t>04 1 00 10360</t>
  </si>
  <si>
    <t>Расходы на повышение с 1 июня 2020 года размеров оплаты труда отдельным категориям работников бюджетной сферы Красноярского края  в рамках непрограмных расходов</t>
  </si>
  <si>
    <t>04 2 00 49680</t>
  </si>
  <si>
    <t>Прочие расходы, осуществляемые органами местного самоуправления поселений в рамках непрограммных расходов</t>
  </si>
  <si>
    <t xml:space="preserve"> бюджета   Недокурского сельсовета  на 2021 год и плановый период 2022-2023 годов</t>
  </si>
  <si>
    <t>2023 год</t>
  </si>
  <si>
    <t xml:space="preserve"> источников внутреннего финансирования дефицита бюджета Недокурского сельсовета на 2021 год и плановый период 2022-2023 годы</t>
  </si>
  <si>
    <t xml:space="preserve">Доходы бюджета Недокурского сельсовета на 2021 год и плановый период 2022-2023 годов </t>
  </si>
  <si>
    <t>Всего доходы  бюджета сельсовета на 2023 год</t>
  </si>
  <si>
    <t>Распределение расходов бюджета Недокурского сельсовета на 2021  год и плановый период 2022-2023 годов по разделам и подразделам классификации расходов бюджетов Российской Федерации</t>
  </si>
  <si>
    <t>Ведомственная структура расходов бюджета Недокурского сельсовета на 2021 год  и плановый период 2022-2023 годов</t>
  </si>
  <si>
    <t>Распределение бюджетных ассигнований по целевым статьям (муниципальным программам Недокурского сельсовета и непрограммным направлениям деятельности), группам и подгруппам видов расходов, разделам, подразделам классификации расходов бюджета сельсовета на  2021 год и плановый период  2022-2023 годов</t>
  </si>
  <si>
    <t>Распределение иных межбюджетных трансфертов,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района на 2021 год и плановый период 2022-2023 годов</t>
  </si>
  <si>
    <t>Приложение № 9</t>
  </si>
  <si>
    <t>Объем межбюджетных трансфертов, получаемых из других бюджетов бюджетной системы Российской Федерации Недокурского сельсовета  на 2021 год и плановый период 2022-2023 годов</t>
  </si>
  <si>
    <t>Защита населения и территории от чрезвычайных ситуаций природного и техногенного характера, пожарная безопасность</t>
  </si>
  <si>
    <t xml:space="preserve">к  решению Недокурского сельского Совета депутатов </t>
  </si>
  <si>
    <t xml:space="preserve">к решению Недокурского сельского Совета депутатов </t>
  </si>
  <si>
    <t>"О  бюджете Недокурского сельсовета Кежемского района Красноярского края на 2021 год и плановый период 2022-2023 годов" № 3-11р  от 28 декабря 2020 г.</t>
  </si>
  <si>
    <t>"О  бюджете Недокурского сельсовета Кежемского района Красноярского края на 2021 год и плановый период 2022-2023 годов" №3-11р  от 28 декабря 2020 г.</t>
  </si>
  <si>
    <t>к решению Недокурского сельского Совета депутатов "О  бюджете Недокурского сельсовета Кежемского района Красноярского края на 2021 год и плановый период 2022-2023 годов" №3-11р  от 28 декабря 2020 г.</t>
  </si>
  <si>
    <t>к решению Недокурского сельского Совета депутатов "О  бюджете Недокурского сельсовета Кежемского района Красноярского края на 2021 год и плановый период 2022-2023 годов" № 3-11р  от 28 декабря 2020 г.</t>
  </si>
  <si>
    <t>к решению Недокурского сельского Совета депутатов  "О  бюджете Недокурского сельсовета Кежемского района Красноярского края на 2021 год и плановый период 2022-2023 годов" №  3-11р от 28 декабря 2020 г.</t>
  </si>
  <si>
    <t>к решению Недокурского сельского Совета депутатов  "О  бюджете Недокурского сельсовета Кежемского района Красноярского края на 2021 год и плановый период 2022-2023 годов" № 3-11р  от  28 декабря 2020 г.</t>
  </si>
  <si>
    <t>"О  бюджете Недокурского сельсовета Кежемского района Красноярского края на 2021 год и плановый период 2022-2023 годов" № 3-11р от 28 декабря 2020 г.</t>
  </si>
</sst>
</file>

<file path=xl/styles.xml><?xml version="1.0" encoding="utf-8"?>
<styleSheet xmlns="http://schemas.openxmlformats.org/spreadsheetml/2006/main">
  <numFmts count="6">
    <numFmt numFmtId="164" formatCode="0.000"/>
    <numFmt numFmtId="165" formatCode="#,##0.000"/>
    <numFmt numFmtId="166" formatCode="#,##0.000000000"/>
    <numFmt numFmtId="167" formatCode="0.00000"/>
    <numFmt numFmtId="168" formatCode="#,##0.00000"/>
    <numFmt numFmtId="169" formatCode="#,##0.0000"/>
  </numFmts>
  <fonts count="33">
    <font>
      <sz val="11"/>
      <color theme="1"/>
      <name val="Calibri"/>
      <family val="2"/>
      <charset val="204"/>
      <scheme val="minor"/>
    </font>
    <font>
      <sz val="11"/>
      <color indexed="8"/>
      <name val="Calibri"/>
      <family val="2"/>
      <charset val="204"/>
    </font>
    <font>
      <b/>
      <sz val="10"/>
      <name val="Times New Roman"/>
      <family val="1"/>
      <charset val="204"/>
    </font>
    <font>
      <sz val="10"/>
      <name val="Times New Roman"/>
      <family val="1"/>
      <charset val="204"/>
    </font>
    <font>
      <sz val="10"/>
      <name val="Arial Cyr"/>
      <charset val="204"/>
    </font>
    <font>
      <sz val="8"/>
      <name val="Calibri"/>
      <family val="2"/>
      <charset val="204"/>
    </font>
    <font>
      <sz val="12"/>
      <color indexed="8"/>
      <name val="Times New Roman"/>
      <family val="1"/>
      <charset val="204"/>
    </font>
    <font>
      <sz val="12"/>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sz val="9"/>
      <name val="Times New Roman"/>
      <family val="1"/>
      <charset val="204"/>
    </font>
    <font>
      <b/>
      <i/>
      <sz val="10"/>
      <name val="Times New Roman"/>
      <family val="1"/>
      <charset val="204"/>
    </font>
    <font>
      <b/>
      <sz val="11"/>
      <color indexed="8"/>
      <name val="Times New Roman"/>
      <family val="1"/>
      <charset val="204"/>
    </font>
    <font>
      <sz val="12"/>
      <color indexed="8"/>
      <name val="Calibri"/>
      <family val="2"/>
      <charset val="204"/>
    </font>
    <font>
      <sz val="11"/>
      <name val="Times New Roman"/>
      <family val="1"/>
      <charset val="204"/>
    </font>
    <font>
      <sz val="11"/>
      <color indexed="8"/>
      <name val="Times New Roman"/>
      <family val="1"/>
      <charset val="204"/>
    </font>
    <font>
      <sz val="11"/>
      <color indexed="10"/>
      <name val="Times New Roman"/>
      <family val="1"/>
      <charset val="204"/>
    </font>
    <font>
      <b/>
      <sz val="11"/>
      <name val="Times New Roman"/>
      <family val="1"/>
      <charset val="204"/>
    </font>
    <font>
      <sz val="10"/>
      <name val="Times New Roman"/>
      <family val="1"/>
    </font>
    <font>
      <b/>
      <sz val="12"/>
      <name val="Arial Cyr"/>
      <family val="2"/>
      <charset val="204"/>
    </font>
    <font>
      <b/>
      <sz val="10"/>
      <name val="Arial Cyr"/>
      <family val="2"/>
      <charset val="204"/>
    </font>
    <font>
      <b/>
      <sz val="10"/>
      <name val="Times New Roman"/>
      <family val="1"/>
    </font>
    <font>
      <sz val="8"/>
      <color theme="1"/>
      <name val="Calibri"/>
      <family val="2"/>
      <charset val="204"/>
      <scheme val="minor"/>
    </font>
    <font>
      <sz val="12"/>
      <name val="Helv"/>
      <charset val="204"/>
    </font>
    <font>
      <sz val="12"/>
      <name val="Arial Cyr"/>
      <charset val="204"/>
    </font>
    <font>
      <sz val="11"/>
      <color theme="1"/>
      <name val="Times New Roman"/>
      <family val="1"/>
      <charset val="204"/>
    </font>
    <font>
      <sz val="10"/>
      <color theme="1"/>
      <name val="Times New Roman"/>
      <family val="1"/>
      <charset val="204"/>
    </font>
    <font>
      <b/>
      <sz val="10"/>
      <color theme="1"/>
      <name val="Times New Roman"/>
      <family val="1"/>
      <charset val="204"/>
    </font>
    <font>
      <b/>
      <sz val="11"/>
      <color theme="1"/>
      <name val="Times New Roman"/>
      <family val="1"/>
      <charset val="204"/>
    </font>
    <font>
      <sz val="10"/>
      <name val="Calibri"/>
      <family val="2"/>
      <charset val="204"/>
    </font>
    <font>
      <b/>
      <sz val="11"/>
      <color theme="1"/>
      <name val="Calibri"/>
      <family val="2"/>
      <charset val="204"/>
      <scheme val="minor"/>
    </font>
    <font>
      <i/>
      <sz val="1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8">
    <xf numFmtId="0" fontId="0" fillId="0" borderId="0"/>
    <xf numFmtId="0" fontId="4" fillId="0" borderId="0"/>
    <xf numFmtId="0" fontId="23" fillId="0" borderId="0"/>
    <xf numFmtId="0" fontId="23" fillId="0" borderId="0"/>
    <xf numFmtId="0" fontId="23" fillId="0" borderId="0"/>
    <xf numFmtId="0" fontId="23" fillId="0" borderId="0"/>
    <xf numFmtId="0" fontId="4" fillId="0" borderId="0"/>
    <xf numFmtId="0" fontId="4" fillId="0" borderId="0"/>
  </cellStyleXfs>
  <cellXfs count="369">
    <xf numFmtId="0" fontId="0" fillId="0" borderId="0" xfId="0"/>
    <xf numFmtId="0" fontId="6" fillId="0" borderId="0" xfId="0" applyFont="1"/>
    <xf numFmtId="0" fontId="6" fillId="0" borderId="0" xfId="0" applyFont="1" applyAlignment="1">
      <alignment horizontal="center"/>
    </xf>
    <xf numFmtId="0" fontId="3" fillId="0" borderId="0" xfId="0" applyFont="1" applyFill="1" applyAlignment="1">
      <alignment horizontal="left"/>
    </xf>
    <xf numFmtId="0" fontId="3" fillId="0" borderId="5" xfId="0" applyFont="1" applyFill="1" applyBorder="1" applyAlignment="1">
      <alignment horizontal="left" wrapText="1"/>
    </xf>
    <xf numFmtId="0" fontId="9" fillId="0" borderId="0" xfId="0" applyFont="1" applyFill="1"/>
    <xf numFmtId="0" fontId="3" fillId="0" borderId="0" xfId="0" applyFont="1" applyFill="1" applyAlignment="1">
      <alignment horizontal="center"/>
    </xf>
    <xf numFmtId="0" fontId="3" fillId="0" borderId="0" xfId="0" applyFont="1" applyFill="1" applyBorder="1" applyAlignment="1">
      <alignment horizontal="left" wrapText="1"/>
    </xf>
    <xf numFmtId="0" fontId="11" fillId="0" borderId="0" xfId="0" applyFont="1" applyFill="1"/>
    <xf numFmtId="0" fontId="3" fillId="0" borderId="5" xfId="0" applyFont="1" applyBorder="1" applyAlignment="1">
      <alignment horizontal="center"/>
    </xf>
    <xf numFmtId="0" fontId="3" fillId="0" borderId="5" xfId="0" applyFont="1" applyFill="1" applyBorder="1" applyAlignment="1">
      <alignment horizontal="center" wrapText="1"/>
    </xf>
    <xf numFmtId="0" fontId="3" fillId="0" borderId="5" xfId="0" applyFont="1" applyFill="1" applyBorder="1" applyAlignment="1">
      <alignment horizontal="center"/>
    </xf>
    <xf numFmtId="0" fontId="2" fillId="0" borderId="5" xfId="0" applyFont="1" applyFill="1" applyBorder="1" applyAlignment="1">
      <alignment horizontal="left" vertical="top" wrapText="1"/>
    </xf>
    <xf numFmtId="49" fontId="2" fillId="0" borderId="5" xfId="0" applyNumberFormat="1" applyFont="1" applyFill="1" applyBorder="1" applyAlignment="1">
      <alignment horizontal="center" vertical="center" wrapText="1"/>
    </xf>
    <xf numFmtId="0" fontId="3" fillId="0" borderId="5" xfId="0" applyFont="1" applyFill="1" applyBorder="1" applyAlignment="1">
      <alignment horizontal="left" vertical="top" wrapText="1"/>
    </xf>
    <xf numFmtId="49" fontId="3" fillId="0" borderId="5" xfId="0" applyNumberFormat="1" applyFont="1" applyFill="1" applyBorder="1" applyAlignment="1">
      <alignment horizontal="center" vertical="top" wrapText="1"/>
    </xf>
    <xf numFmtId="49" fontId="3"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2" fillId="0" borderId="5" xfId="0" applyFont="1" applyFill="1" applyBorder="1" applyAlignment="1" applyProtection="1">
      <alignment horizontal="left" vertical="top" wrapText="1"/>
      <protection locked="0"/>
    </xf>
    <xf numFmtId="49" fontId="2" fillId="0" borderId="5" xfId="0" applyNumberFormat="1" applyFont="1" applyFill="1" applyBorder="1" applyAlignment="1">
      <alignment horizontal="center" vertical="top" wrapText="1"/>
    </xf>
    <xf numFmtId="0" fontId="3" fillId="0" borderId="5" xfId="0" applyFont="1" applyFill="1" applyBorder="1" applyAlignment="1" applyProtection="1">
      <alignment horizontal="left" vertical="top" wrapText="1"/>
      <protection locked="0"/>
    </xf>
    <xf numFmtId="0" fontId="3" fillId="2" borderId="5" xfId="0" applyFont="1" applyFill="1" applyBorder="1" applyAlignment="1">
      <alignment horizontal="left" vertical="top" wrapText="1"/>
    </xf>
    <xf numFmtId="49" fontId="3" fillId="2" borderId="5" xfId="0" applyNumberFormat="1" applyFont="1" applyFill="1" applyBorder="1" applyAlignment="1">
      <alignment horizontal="center" vertical="center" wrapText="1"/>
    </xf>
    <xf numFmtId="0" fontId="3" fillId="0" borderId="5" xfId="0" applyFont="1" applyFill="1" applyBorder="1" applyAlignment="1">
      <alignment vertical="top" wrapText="1"/>
    </xf>
    <xf numFmtId="0" fontId="3" fillId="0" borderId="5" xfId="0" applyNumberFormat="1" applyFont="1" applyFill="1" applyBorder="1" applyAlignment="1">
      <alignment vertical="top" wrapText="1"/>
    </xf>
    <xf numFmtId="0" fontId="14" fillId="0" borderId="0" xfId="0" applyFont="1"/>
    <xf numFmtId="0" fontId="14" fillId="0" borderId="0" xfId="0" applyFont="1" applyAlignment="1">
      <alignment horizontal="right"/>
    </xf>
    <xf numFmtId="0" fontId="6" fillId="0" borderId="0" xfId="0" applyFont="1" applyAlignment="1">
      <alignment horizontal="right"/>
    </xf>
    <xf numFmtId="0" fontId="6" fillId="0" borderId="0" xfId="0" applyFont="1" applyAlignment="1"/>
    <xf numFmtId="0" fontId="6" fillId="0" borderId="0" xfId="0" applyFont="1" applyAlignment="1">
      <alignment vertical="top" wrapText="1"/>
    </xf>
    <xf numFmtId="0" fontId="6" fillId="0" borderId="0" xfId="0" applyFont="1" applyAlignment="1">
      <alignment horizontal="center" vertical="top" wrapText="1"/>
    </xf>
    <xf numFmtId="0" fontId="15" fillId="0" borderId="0" xfId="0" applyFont="1"/>
    <xf numFmtId="0" fontId="16" fillId="0" borderId="0" xfId="0" applyFont="1"/>
    <xf numFmtId="0" fontId="15" fillId="0" borderId="5" xfId="6" applyFont="1" applyFill="1" applyBorder="1" applyAlignment="1">
      <alignment horizontal="center" vertical="center" wrapText="1"/>
    </xf>
    <xf numFmtId="0" fontId="15" fillId="0" borderId="5" xfId="1" applyFont="1" applyFill="1" applyBorder="1" applyAlignment="1">
      <alignment horizontal="center" vertical="center"/>
    </xf>
    <xf numFmtId="0" fontId="19" fillId="2" borderId="0" xfId="7" applyFont="1" applyFill="1" applyProtection="1">
      <protection locked="0"/>
    </xf>
    <xf numFmtId="165" fontId="19" fillId="2" borderId="0" xfId="7" applyNumberFormat="1" applyFont="1" applyFill="1" applyBorder="1" applyProtection="1">
      <protection locked="0"/>
    </xf>
    <xf numFmtId="0" fontId="19" fillId="2" borderId="0" xfId="7" applyFont="1" applyFill="1" applyBorder="1"/>
    <xf numFmtId="0" fontId="19" fillId="2" borderId="0" xfId="7" applyFont="1" applyFill="1"/>
    <xf numFmtId="0" fontId="1" fillId="2" borderId="0" xfId="7" applyFont="1" applyFill="1" applyProtection="1">
      <protection locked="0"/>
    </xf>
    <xf numFmtId="165" fontId="1" fillId="2" borderId="0" xfId="7" applyNumberFormat="1" applyFont="1" applyFill="1" applyBorder="1" applyProtection="1">
      <protection locked="0"/>
    </xf>
    <xf numFmtId="0" fontId="21" fillId="2" borderId="0" xfId="7" applyFont="1" applyFill="1" applyProtection="1">
      <protection locked="0"/>
    </xf>
    <xf numFmtId="0" fontId="22" fillId="2" borderId="0" xfId="7" applyFont="1" applyFill="1" applyBorder="1" applyAlignment="1" applyProtection="1">
      <alignment horizontal="center"/>
      <protection locked="0"/>
    </xf>
    <xf numFmtId="165" fontId="1" fillId="2" borderId="0" xfId="7" applyNumberFormat="1" applyFont="1" applyFill="1" applyBorder="1" applyAlignment="1" applyProtection="1">
      <alignment horizontal="right"/>
      <protection locked="0"/>
    </xf>
    <xf numFmtId="0" fontId="3" fillId="2" borderId="5" xfId="7" applyFont="1" applyFill="1" applyBorder="1" applyAlignment="1" applyProtection="1">
      <alignment horizontal="center"/>
      <protection locked="0"/>
    </xf>
    <xf numFmtId="49" fontId="2" fillId="2" borderId="5" xfId="7" applyNumberFormat="1" applyFont="1" applyFill="1" applyBorder="1" applyAlignment="1" applyProtection="1">
      <alignment horizontal="center"/>
      <protection locked="0"/>
    </xf>
    <xf numFmtId="49" fontId="2" fillId="2" borderId="5" xfId="7" applyNumberFormat="1" applyFont="1" applyFill="1" applyBorder="1" applyAlignment="1" applyProtection="1">
      <alignment horizontal="right"/>
      <protection locked="0"/>
    </xf>
    <xf numFmtId="0" fontId="2" fillId="2" borderId="5" xfId="7" applyFont="1" applyFill="1" applyBorder="1" applyProtection="1">
      <protection locked="0"/>
    </xf>
    <xf numFmtId="49" fontId="2" fillId="2" borderId="5" xfId="7" applyNumberFormat="1" applyFont="1" applyFill="1" applyBorder="1" applyProtection="1">
      <protection locked="0"/>
    </xf>
    <xf numFmtId="49" fontId="2" fillId="2" borderId="5" xfId="7" applyNumberFormat="1" applyFont="1" applyFill="1" applyBorder="1" applyAlignment="1" applyProtection="1">
      <alignment horizontal="left"/>
      <protection locked="0"/>
    </xf>
    <xf numFmtId="49" fontId="3" fillId="2" borderId="5" xfId="7" applyNumberFormat="1" applyFont="1" applyFill="1" applyBorder="1" applyAlignment="1" applyProtection="1">
      <alignment vertical="top"/>
      <protection locked="0"/>
    </xf>
    <xf numFmtId="49" fontId="3" fillId="2" borderId="5" xfId="7" applyNumberFormat="1" applyFont="1" applyFill="1" applyBorder="1" applyAlignment="1" applyProtection="1">
      <alignment horizontal="left" vertical="top"/>
      <protection locked="0"/>
    </xf>
    <xf numFmtId="49" fontId="3" fillId="2" borderId="5" xfId="7" applyNumberFormat="1" applyFont="1" applyFill="1" applyBorder="1" applyAlignment="1" applyProtection="1">
      <alignment horizontal="right" vertical="top"/>
      <protection locked="0"/>
    </xf>
    <xf numFmtId="0" fontId="3" fillId="2" borderId="5" xfId="7" applyFont="1" applyFill="1" applyBorder="1" applyAlignment="1" applyProtection="1">
      <alignment vertical="top" wrapText="1"/>
      <protection locked="0"/>
    </xf>
    <xf numFmtId="0" fontId="9" fillId="2" borderId="5" xfId="3" applyFont="1" applyFill="1" applyBorder="1" applyAlignment="1">
      <alignment wrapText="1"/>
    </xf>
    <xf numFmtId="49" fontId="8" fillId="2" borderId="5" xfId="0" applyNumberFormat="1" applyFont="1" applyFill="1" applyBorder="1" applyAlignment="1">
      <alignment vertical="top"/>
    </xf>
    <xf numFmtId="0" fontId="8" fillId="2" borderId="5" xfId="0" applyFont="1" applyFill="1" applyBorder="1" applyAlignment="1">
      <alignment wrapText="1"/>
    </xf>
    <xf numFmtId="49" fontId="3" fillId="2" borderId="5" xfId="0" applyNumberFormat="1" applyFont="1" applyFill="1" applyBorder="1" applyAlignment="1">
      <alignment vertical="top"/>
    </xf>
    <xf numFmtId="0" fontId="3" fillId="2" borderId="5" xfId="0" applyFont="1" applyFill="1" applyBorder="1" applyAlignment="1">
      <alignment wrapText="1"/>
    </xf>
    <xf numFmtId="49" fontId="3" fillId="2" borderId="5" xfId="0" applyNumberFormat="1" applyFont="1" applyFill="1" applyBorder="1"/>
    <xf numFmtId="49" fontId="2" fillId="2" borderId="5" xfId="0" applyNumberFormat="1" applyFont="1" applyFill="1" applyBorder="1"/>
    <xf numFmtId="0" fontId="2" fillId="2" borderId="5" xfId="0" applyFont="1" applyFill="1" applyBorder="1" applyAlignment="1">
      <alignment wrapText="1"/>
    </xf>
    <xf numFmtId="49" fontId="3" fillId="2" borderId="5" xfId="7" applyNumberFormat="1" applyFont="1" applyFill="1" applyBorder="1" applyAlignment="1" applyProtection="1">
      <alignment horizontal="left" vertical="top" wrapText="1"/>
      <protection locked="0"/>
    </xf>
    <xf numFmtId="49" fontId="3" fillId="2" borderId="5" xfId="7" applyNumberFormat="1" applyFont="1" applyFill="1" applyBorder="1" applyAlignment="1" applyProtection="1">
      <alignment vertical="top" wrapText="1"/>
      <protection locked="0"/>
    </xf>
    <xf numFmtId="49" fontId="3" fillId="2" borderId="5" xfId="7" applyNumberFormat="1" applyFont="1" applyFill="1" applyBorder="1" applyAlignment="1" applyProtection="1">
      <alignment horizontal="right" vertical="top" wrapText="1"/>
      <protection locked="0"/>
    </xf>
    <xf numFmtId="49" fontId="2" fillId="2" borderId="5" xfId="7" applyNumberFormat="1" applyFont="1" applyFill="1" applyBorder="1" applyAlignment="1" applyProtection="1">
      <alignment vertical="top"/>
      <protection locked="0"/>
    </xf>
    <xf numFmtId="49" fontId="2" fillId="2" borderId="5" xfId="7" applyNumberFormat="1" applyFont="1" applyFill="1" applyBorder="1" applyAlignment="1" applyProtection="1">
      <alignment horizontal="right" vertical="top"/>
      <protection locked="0"/>
    </xf>
    <xf numFmtId="0" fontId="2" fillId="2" borderId="5" xfId="7" applyFont="1" applyFill="1" applyBorder="1" applyAlignment="1" applyProtection="1">
      <alignment vertical="top" wrapText="1"/>
      <protection locked="0"/>
    </xf>
    <xf numFmtId="0" fontId="3" fillId="2" borderId="0" xfId="7" applyFont="1" applyFill="1"/>
    <xf numFmtId="0" fontId="22" fillId="2" borderId="0" xfId="7" applyFont="1" applyFill="1"/>
    <xf numFmtId="0" fontId="2" fillId="2" borderId="0" xfId="7" applyFont="1" applyFill="1"/>
    <xf numFmtId="0" fontId="3" fillId="2" borderId="5" xfId="7" applyNumberFormat="1" applyFont="1" applyFill="1" applyBorder="1" applyAlignment="1" applyProtection="1">
      <alignment vertical="top" wrapText="1"/>
      <protection locked="0"/>
    </xf>
    <xf numFmtId="49" fontId="7" fillId="0" borderId="5" xfId="7" applyNumberFormat="1" applyFont="1" applyFill="1" applyBorder="1" applyProtection="1">
      <protection locked="0"/>
    </xf>
    <xf numFmtId="49" fontId="7" fillId="0" borderId="5" xfId="7" applyNumberFormat="1" applyFont="1" applyFill="1" applyBorder="1" applyAlignment="1" applyProtection="1">
      <alignment horizontal="right"/>
      <protection locked="0"/>
    </xf>
    <xf numFmtId="0" fontId="8" fillId="0" borderId="5" xfId="7" applyFont="1" applyFill="1" applyBorder="1" applyAlignment="1" applyProtection="1">
      <alignment vertical="top" wrapText="1"/>
      <protection locked="0"/>
    </xf>
    <xf numFmtId="0" fontId="7" fillId="0" borderId="0" xfId="7" applyFont="1" applyFill="1"/>
    <xf numFmtId="0" fontId="24" fillId="0" borderId="0" xfId="0" applyFont="1"/>
    <xf numFmtId="0" fontId="7" fillId="0" borderId="0" xfId="0" applyFont="1"/>
    <xf numFmtId="0" fontId="7" fillId="0" borderId="0" xfId="0" applyFont="1" applyAlignment="1">
      <alignment horizontal="right"/>
    </xf>
    <xf numFmtId="0" fontId="25" fillId="0" borderId="0" xfId="0" applyFont="1"/>
    <xf numFmtId="49" fontId="25" fillId="0" borderId="0" xfId="0" applyNumberFormat="1" applyFont="1"/>
    <xf numFmtId="0" fontId="7" fillId="0" borderId="0" xfId="0" applyFont="1" applyFill="1" applyAlignment="1">
      <alignment horizontal="center"/>
    </xf>
    <xf numFmtId="0" fontId="7" fillId="0" borderId="0" xfId="0" applyFont="1" applyBorder="1" applyAlignment="1">
      <alignment horizontal="center"/>
    </xf>
    <xf numFmtId="0" fontId="7" fillId="0" borderId="0" xfId="0" applyFont="1" applyBorder="1"/>
    <xf numFmtId="49" fontId="24" fillId="0" borderId="0" xfId="0" applyNumberFormat="1" applyFont="1"/>
    <xf numFmtId="0" fontId="7" fillId="0" borderId="0" xfId="0" applyFont="1" applyAlignment="1">
      <alignment wrapText="1"/>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5" xfId="0" applyFont="1" applyBorder="1" applyAlignment="1">
      <alignment horizontal="center" vertical="top"/>
    </xf>
    <xf numFmtId="49" fontId="7" fillId="0" borderId="5" xfId="0" applyNumberFormat="1" applyFont="1" applyBorder="1" applyAlignment="1">
      <alignment horizontal="center" vertical="top" wrapText="1"/>
    </xf>
    <xf numFmtId="0" fontId="25" fillId="0" borderId="0" xfId="0" applyFont="1" applyBorder="1"/>
    <xf numFmtId="0" fontId="24" fillId="0" borderId="0" xfId="0" applyFont="1" applyAlignment="1">
      <alignment wrapText="1"/>
    </xf>
    <xf numFmtId="0" fontId="13" fillId="0" borderId="0" xfId="0" applyFont="1" applyAlignment="1">
      <alignment horizontal="center" vertical="center"/>
    </xf>
    <xf numFmtId="0" fontId="3" fillId="2" borderId="5" xfId="7" applyFont="1" applyFill="1" applyBorder="1" applyAlignment="1" applyProtection="1">
      <alignment textRotation="90" wrapText="1"/>
      <protection locked="0"/>
    </xf>
    <xf numFmtId="0" fontId="9" fillId="0" borderId="0" xfId="0" applyFont="1" applyFill="1" applyAlignment="1">
      <alignment horizontal="center" vertical="center"/>
    </xf>
    <xf numFmtId="0" fontId="9" fillId="0" borderId="5" xfId="0" applyFont="1" applyFill="1" applyBorder="1" applyAlignment="1">
      <alignment horizontal="center" vertical="center"/>
    </xf>
    <xf numFmtId="0" fontId="13" fillId="0" borderId="5" xfId="0" applyFont="1" applyFill="1" applyBorder="1" applyAlignment="1">
      <alignment wrapText="1" shrinkToFit="1"/>
    </xf>
    <xf numFmtId="0" fontId="17" fillId="0" borderId="0" xfId="0" applyFont="1" applyFill="1"/>
    <xf numFmtId="0" fontId="15" fillId="0" borderId="5" xfId="0" applyFont="1" applyFill="1" applyBorder="1" applyAlignment="1">
      <alignment horizontal="justify"/>
    </xf>
    <xf numFmtId="0" fontId="16" fillId="0" borderId="5" xfId="0" applyFont="1" applyFill="1" applyBorder="1" applyAlignment="1">
      <alignment horizontal="justify"/>
    </xf>
    <xf numFmtId="0" fontId="15" fillId="0" borderId="5" xfId="0" applyFont="1" applyFill="1" applyBorder="1" applyAlignment="1">
      <alignment horizontal="left" wrapText="1" shrinkToFit="1"/>
    </xf>
    <xf numFmtId="0" fontId="15" fillId="0" borderId="5" xfId="0" applyFont="1" applyFill="1" applyBorder="1" applyAlignment="1">
      <alignment horizontal="justify" wrapText="1"/>
    </xf>
    <xf numFmtId="0" fontId="2" fillId="2" borderId="5" xfId="7" applyNumberFormat="1" applyFont="1" applyFill="1" applyBorder="1" applyAlignment="1" applyProtection="1">
      <alignment vertical="top" wrapText="1"/>
      <protection locked="0"/>
    </xf>
    <xf numFmtId="0" fontId="2" fillId="0" borderId="0" xfId="0" applyFont="1" applyFill="1" applyBorder="1" applyAlignment="1">
      <alignment horizontal="center" wrapText="1"/>
    </xf>
    <xf numFmtId="0" fontId="26" fillId="0" borderId="0" xfId="0" applyFont="1"/>
    <xf numFmtId="0" fontId="26" fillId="2" borderId="0" xfId="0" applyFont="1" applyFill="1"/>
    <xf numFmtId="0" fontId="3" fillId="0" borderId="0" xfId="0" applyFont="1"/>
    <xf numFmtId="166" fontId="26" fillId="0" borderId="0" xfId="0" applyNumberFormat="1" applyFont="1"/>
    <xf numFmtId="165" fontId="26" fillId="0" borderId="0" xfId="0" applyNumberFormat="1" applyFont="1"/>
    <xf numFmtId="0" fontId="26" fillId="0" borderId="0" xfId="0" applyFont="1" applyAlignment="1">
      <alignment vertical="center"/>
    </xf>
    <xf numFmtId="0" fontId="16" fillId="0" borderId="0" xfId="0" applyFont="1" applyAlignment="1">
      <alignment horizontal="right" vertical="center"/>
    </xf>
    <xf numFmtId="0" fontId="16" fillId="0" borderId="5" xfId="0" applyFont="1" applyBorder="1" applyAlignment="1">
      <alignment horizontal="center" vertical="center" wrapText="1"/>
    </xf>
    <xf numFmtId="0" fontId="22" fillId="2" borderId="0" xfId="0" applyFont="1" applyFill="1" applyBorder="1" applyAlignment="1">
      <alignment horizontal="left"/>
    </xf>
    <xf numFmtId="0" fontId="3" fillId="0" borderId="5" xfId="0" applyFont="1" applyBorder="1" applyAlignment="1">
      <alignment wrapText="1"/>
    </xf>
    <xf numFmtId="0" fontId="27" fillId="0" borderId="0" xfId="0" applyFont="1" applyAlignment="1"/>
    <xf numFmtId="0" fontId="27" fillId="0" borderId="5" xfId="0" applyFont="1" applyBorder="1" applyAlignment="1">
      <alignment wrapText="1"/>
    </xf>
    <xf numFmtId="0" fontId="28" fillId="0" borderId="5" xfId="0" applyFont="1" applyBorder="1" applyAlignment="1"/>
    <xf numFmtId="167" fontId="28" fillId="0" borderId="5" xfId="0" applyNumberFormat="1" applyFont="1" applyBorder="1" applyAlignment="1">
      <alignment horizontal="center" vertical="center"/>
    </xf>
    <xf numFmtId="0" fontId="27" fillId="0" borderId="0" xfId="0" applyFont="1" applyAlignment="1">
      <alignment horizontal="center" vertical="center"/>
    </xf>
    <xf numFmtId="0" fontId="27" fillId="0" borderId="0" xfId="0" applyFont="1"/>
    <xf numFmtId="0" fontId="2" fillId="0" borderId="0" xfId="0" applyFont="1" applyAlignment="1"/>
    <xf numFmtId="0" fontId="16" fillId="0" borderId="0" xfId="0" applyFont="1" applyFill="1"/>
    <xf numFmtId="0" fontId="16" fillId="0" borderId="0" xfId="0" applyFont="1" applyFill="1" applyAlignment="1">
      <alignment horizontal="center"/>
    </xf>
    <xf numFmtId="0" fontId="13" fillId="0" borderId="0" xfId="0" applyFont="1" applyFill="1"/>
    <xf numFmtId="0" fontId="16" fillId="0" borderId="5" xfId="0" applyFont="1" applyFill="1" applyBorder="1" applyAlignment="1">
      <alignment horizontal="left" wrapText="1" shrinkToFit="1"/>
    </xf>
    <xf numFmtId="0" fontId="16" fillId="0" borderId="5" xfId="0" applyFont="1" applyFill="1" applyBorder="1" applyAlignment="1">
      <alignment wrapText="1" shrinkToFit="1"/>
    </xf>
    <xf numFmtId="0" fontId="16" fillId="0" borderId="5" xfId="0" applyFont="1" applyFill="1" applyBorder="1" applyAlignment="1">
      <alignment horizontal="justify" wrapText="1"/>
    </xf>
    <xf numFmtId="0" fontId="15" fillId="0" borderId="5" xfId="0" applyFont="1" applyFill="1" applyBorder="1" applyAlignment="1">
      <alignment horizontal="left"/>
    </xf>
    <xf numFmtId="0" fontId="16" fillId="0" borderId="7" xfId="0" applyFont="1" applyFill="1" applyBorder="1" applyAlignment="1">
      <alignment vertical="justify" wrapText="1"/>
    </xf>
    <xf numFmtId="0" fontId="13" fillId="0" borderId="5" xfId="0" applyFont="1" applyFill="1" applyBorder="1" applyAlignment="1"/>
    <xf numFmtId="0" fontId="16" fillId="0" borderId="7" xfId="0" applyFont="1" applyFill="1" applyBorder="1" applyAlignment="1">
      <alignment wrapText="1"/>
    </xf>
    <xf numFmtId="0" fontId="13" fillId="0" borderId="5" xfId="0" applyFont="1" applyFill="1" applyBorder="1" applyAlignment="1">
      <alignment horizontal="justify"/>
    </xf>
    <xf numFmtId="0" fontId="13" fillId="0" borderId="5" xfId="0" applyFont="1" applyFill="1" applyBorder="1" applyAlignment="1">
      <alignment horizontal="justify" wrapText="1"/>
    </xf>
    <xf numFmtId="0" fontId="16" fillId="0" borderId="6" xfId="0" applyFont="1" applyFill="1" applyBorder="1" applyAlignment="1">
      <alignment horizontal="justify"/>
    </xf>
    <xf numFmtId="0" fontId="16" fillId="0" borderId="5" xfId="0" applyFont="1" applyFill="1" applyBorder="1" applyAlignment="1">
      <alignment horizontal="left" wrapText="1"/>
    </xf>
    <xf numFmtId="0" fontId="6" fillId="0" borderId="5" xfId="0" applyFont="1" applyBorder="1" applyAlignment="1">
      <alignment vertical="top" wrapText="1"/>
    </xf>
    <xf numFmtId="0" fontId="26" fillId="0" borderId="0" xfId="0" applyFont="1" applyAlignment="1">
      <alignment horizontal="center" vertical="center"/>
    </xf>
    <xf numFmtId="0" fontId="26" fillId="3" borderId="0" xfId="0" applyFont="1" applyFill="1"/>
    <xf numFmtId="0" fontId="6" fillId="0" borderId="5" xfId="0" applyFont="1" applyBorder="1" applyAlignment="1">
      <alignment vertical="top" wrapText="1"/>
    </xf>
    <xf numFmtId="0" fontId="16" fillId="0" borderId="5" xfId="0" applyFont="1" applyFill="1" applyBorder="1" applyAlignment="1">
      <alignment horizontal="center" vertical="center" wrapText="1"/>
    </xf>
    <xf numFmtId="0" fontId="26" fillId="0" borderId="0" xfId="0" applyFont="1" applyFill="1"/>
    <xf numFmtId="168" fontId="3" fillId="0" borderId="5" xfId="7"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6" fillId="0" borderId="8" xfId="0" applyFont="1" applyFill="1" applyBorder="1" applyAlignment="1">
      <alignment horizontal="center" wrapText="1"/>
    </xf>
    <xf numFmtId="164" fontId="3" fillId="0" borderId="5" xfId="0" applyNumberFormat="1" applyFont="1" applyFill="1" applyBorder="1" applyAlignment="1">
      <alignment horizontal="center" vertical="center" wrapText="1"/>
    </xf>
    <xf numFmtId="0" fontId="26" fillId="0" borderId="0" xfId="0" applyFont="1" applyAlignment="1">
      <alignment horizontal="right"/>
    </xf>
    <xf numFmtId="167" fontId="6" fillId="0" borderId="5" xfId="0" applyNumberFormat="1" applyFont="1" applyBorder="1" applyAlignment="1">
      <alignment vertical="top" wrapText="1"/>
    </xf>
    <xf numFmtId="168" fontId="8" fillId="0" borderId="5" xfId="7" applyNumberFormat="1" applyFont="1" applyFill="1" applyBorder="1" applyAlignment="1" applyProtection="1">
      <alignment horizontal="center" vertical="center"/>
      <protection locked="0"/>
    </xf>
    <xf numFmtId="168" fontId="2" fillId="2" borderId="5" xfId="7" applyNumberFormat="1" applyFont="1" applyFill="1" applyBorder="1" applyAlignment="1" applyProtection="1">
      <alignment horizontal="center" vertical="center"/>
      <protection locked="0"/>
    </xf>
    <xf numFmtId="168" fontId="3" fillId="0" borderId="5" xfId="0" applyNumberFormat="1" applyFont="1" applyFill="1" applyBorder="1" applyAlignment="1">
      <alignment horizontal="center" vertical="center" wrapText="1"/>
    </xf>
    <xf numFmtId="168" fontId="3" fillId="0" borderId="5" xfId="0" applyNumberFormat="1" applyFont="1" applyFill="1" applyBorder="1" applyAlignment="1">
      <alignment horizontal="center" vertical="top" wrapText="1"/>
    </xf>
    <xf numFmtId="168" fontId="2" fillId="0" borderId="5" xfId="0" applyNumberFormat="1" applyFont="1" applyFill="1" applyBorder="1" applyAlignment="1">
      <alignment horizontal="center" vertical="center" wrapText="1"/>
    </xf>
    <xf numFmtId="168" fontId="3" fillId="2" borderId="5" xfId="0"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0" fontId="29" fillId="0" borderId="0" xfId="0" applyFont="1"/>
    <xf numFmtId="168" fontId="2" fillId="0" borderId="9" xfId="0" applyNumberFormat="1" applyFont="1" applyBorder="1" applyAlignment="1">
      <alignment horizontal="center"/>
    </xf>
    <xf numFmtId="0" fontId="15" fillId="0" borderId="5" xfId="0" applyFont="1" applyFill="1" applyBorder="1" applyAlignment="1">
      <alignment horizontal="left" vertical="top" wrapText="1"/>
    </xf>
    <xf numFmtId="0" fontId="27" fillId="0" borderId="0" xfId="0" applyFont="1" applyAlignment="1">
      <alignment wrapText="1"/>
    </xf>
    <xf numFmtId="0" fontId="27" fillId="0" borderId="0" xfId="0" applyFont="1" applyAlignment="1">
      <alignment horizontal="right"/>
    </xf>
    <xf numFmtId="0" fontId="2" fillId="0" borderId="0" xfId="0" applyFont="1" applyFill="1" applyBorder="1" applyAlignment="1">
      <alignment horizontal="right"/>
    </xf>
    <xf numFmtId="0" fontId="2" fillId="0" borderId="5" xfId="0" applyFont="1" applyFill="1" applyBorder="1" applyAlignment="1">
      <alignment horizontal="left" vertical="center" wrapText="1"/>
    </xf>
    <xf numFmtId="165" fontId="2" fillId="0" borderId="17" xfId="0" applyNumberFormat="1" applyFont="1" applyFill="1" applyBorder="1" applyAlignment="1">
      <alignment horizontal="center" vertical="center" wrapText="1"/>
    </xf>
    <xf numFmtId="0" fontId="30" fillId="0" borderId="0" xfId="0" applyFont="1"/>
    <xf numFmtId="0" fontId="3" fillId="0" borderId="5" xfId="0" applyFont="1" applyFill="1" applyBorder="1" applyAlignment="1">
      <alignment horizontal="left" vertical="center" wrapText="1"/>
    </xf>
    <xf numFmtId="0" fontId="0" fillId="0" borderId="0" xfId="0" applyFill="1"/>
    <xf numFmtId="0" fontId="0" fillId="0" borderId="0" xfId="0" applyFont="1" applyFill="1"/>
    <xf numFmtId="165" fontId="15" fillId="2" borderId="5" xfId="0" applyNumberFormat="1" applyFont="1" applyFill="1" applyBorder="1" applyAlignment="1">
      <alignment horizontal="center" vertical="center" wrapText="1"/>
    </xf>
    <xf numFmtId="0" fontId="9" fillId="0" borderId="0" xfId="0" applyFont="1" applyAlignment="1">
      <alignment horizontal="right"/>
    </xf>
    <xf numFmtId="1" fontId="3" fillId="0" borderId="5" xfId="0" applyNumberFormat="1" applyFont="1" applyFill="1" applyBorder="1" applyAlignment="1">
      <alignment horizontal="center" vertical="center" wrapText="1"/>
    </xf>
    <xf numFmtId="0" fontId="28" fillId="0" borderId="0" xfId="0" applyFont="1" applyAlignment="1"/>
    <xf numFmtId="164"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vertical="center" wrapText="1"/>
    </xf>
    <xf numFmtId="0" fontId="3" fillId="2" borderId="7" xfId="7" applyFont="1" applyFill="1" applyBorder="1" applyAlignment="1" applyProtection="1">
      <alignment vertical="top" wrapText="1"/>
      <protection locked="0"/>
    </xf>
    <xf numFmtId="168" fontId="3" fillId="2" borderId="5" xfId="7" applyNumberFormat="1" applyFont="1" applyFill="1" applyBorder="1" applyAlignment="1" applyProtection="1">
      <alignment horizontal="center" vertical="center"/>
      <protection locked="0"/>
    </xf>
    <xf numFmtId="168" fontId="3" fillId="0" borderId="5" xfId="0" applyNumberFormat="1" applyFont="1" applyFill="1" applyBorder="1" applyAlignment="1">
      <alignment horizontal="center" vertical="center"/>
    </xf>
    <xf numFmtId="168" fontId="12" fillId="2" borderId="5" xfId="0" applyNumberFormat="1" applyFont="1" applyFill="1" applyBorder="1" applyAlignment="1">
      <alignment horizontal="center"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Fill="1" applyAlignment="1">
      <alignment horizontal="center" vertical="center"/>
    </xf>
    <xf numFmtId="0" fontId="16" fillId="0" borderId="8" xfId="0" applyFont="1" applyFill="1" applyBorder="1" applyAlignment="1">
      <alignment horizontal="center" vertical="center" textRotation="90" wrapText="1" readingOrder="2"/>
    </xf>
    <xf numFmtId="0" fontId="16" fillId="0" borderId="8" xfId="0" applyFont="1" applyFill="1" applyBorder="1" applyAlignment="1">
      <alignment horizontal="center" vertical="center" wrapText="1" readingOrder="2"/>
    </xf>
    <xf numFmtId="0" fontId="13" fillId="0" borderId="5" xfId="0" applyFont="1" applyFill="1" applyBorder="1" applyAlignment="1">
      <alignment horizontal="center" vertical="center" wrapText="1" shrinkToFit="1"/>
    </xf>
    <xf numFmtId="167" fontId="13" fillId="0" borderId="5" xfId="0" applyNumberFormat="1"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49" fontId="13" fillId="0" borderId="5" xfId="0" applyNumberFormat="1" applyFont="1" applyFill="1" applyBorder="1" applyAlignment="1">
      <alignment horizontal="center" vertical="center" wrapText="1" shrinkToFit="1"/>
    </xf>
    <xf numFmtId="49" fontId="16" fillId="0" borderId="5" xfId="0" applyNumberFormat="1" applyFont="1" applyFill="1" applyBorder="1" applyAlignment="1">
      <alignment horizontal="center" vertical="center" wrapText="1" shrinkToFit="1"/>
    </xf>
    <xf numFmtId="167" fontId="15" fillId="0" borderId="5" xfId="0" applyNumberFormat="1" applyFont="1" applyFill="1" applyBorder="1" applyAlignment="1">
      <alignment horizontal="center" vertical="center" wrapText="1" shrinkToFit="1"/>
    </xf>
    <xf numFmtId="49" fontId="15" fillId="0" borderId="5" xfId="0" applyNumberFormat="1" applyFont="1" applyFill="1" applyBorder="1" applyAlignment="1">
      <alignment horizontal="center" vertical="center" wrapText="1" shrinkToFit="1"/>
    </xf>
    <xf numFmtId="169" fontId="15" fillId="0" borderId="5" xfId="0" applyNumberFormat="1" applyFont="1" applyFill="1" applyBorder="1" applyAlignment="1">
      <alignment horizontal="center" vertical="center" wrapText="1"/>
    </xf>
    <xf numFmtId="167" fontId="18" fillId="0" borderId="5" xfId="0" applyNumberFormat="1" applyFont="1" applyFill="1" applyBorder="1" applyAlignment="1">
      <alignment horizontal="center" vertical="center" wrapText="1" shrinkToFit="1"/>
    </xf>
    <xf numFmtId="49" fontId="16" fillId="0" borderId="5" xfId="0" applyNumberFormat="1" applyFont="1" applyFill="1" applyBorder="1" applyAlignment="1">
      <alignment horizontal="center" vertical="center"/>
    </xf>
    <xf numFmtId="167" fontId="15" fillId="0" borderId="5" xfId="0" applyNumberFormat="1" applyFont="1" applyFill="1" applyBorder="1" applyAlignment="1">
      <alignment horizontal="center" vertical="center"/>
    </xf>
    <xf numFmtId="0" fontId="18" fillId="0" borderId="5" xfId="0" applyFont="1" applyFill="1" applyBorder="1" applyAlignment="1">
      <alignment horizontal="justify"/>
    </xf>
    <xf numFmtId="49" fontId="18" fillId="0" borderId="5" xfId="0" applyNumberFormat="1" applyFont="1" applyFill="1" applyBorder="1" applyAlignment="1">
      <alignment horizontal="center" vertical="center"/>
    </xf>
    <xf numFmtId="167" fontId="18" fillId="0" borderId="5"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168" fontId="15" fillId="0" borderId="5"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15" fillId="0" borderId="5" xfId="0"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167" fontId="15" fillId="0" borderId="10" xfId="0" applyNumberFormat="1" applyFont="1" applyFill="1" applyBorder="1" applyAlignment="1">
      <alignment horizontal="center" vertical="center"/>
    </xf>
    <xf numFmtId="0" fontId="15" fillId="0" borderId="5" xfId="0" applyFont="1" applyFill="1" applyBorder="1" applyAlignment="1">
      <alignment horizontal="center" vertical="center" wrapText="1" shrinkToFit="1"/>
    </xf>
    <xf numFmtId="49" fontId="13" fillId="0" borderId="5"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167" fontId="13" fillId="0" borderId="5" xfId="0" applyNumberFormat="1" applyFont="1" applyFill="1" applyBorder="1" applyAlignment="1">
      <alignment horizontal="center" vertical="center"/>
    </xf>
    <xf numFmtId="0" fontId="16" fillId="0" borderId="0" xfId="0" applyFont="1" applyFill="1" applyAlignment="1">
      <alignment horizontal="center" vertical="center"/>
    </xf>
    <xf numFmtId="164" fontId="16" fillId="0" borderId="0" xfId="0" applyNumberFormat="1" applyFont="1" applyFill="1" applyAlignment="1">
      <alignment horizontal="center" vertical="center"/>
    </xf>
    <xf numFmtId="0" fontId="3" fillId="0" borderId="0" xfId="0" applyFont="1" applyFill="1" applyAlignment="1">
      <alignment horizontal="center" vertical="center"/>
    </xf>
    <xf numFmtId="168" fontId="9" fillId="2" borderId="5" xfId="7" applyNumberFormat="1" applyFont="1" applyFill="1" applyBorder="1" applyAlignment="1" applyProtection="1">
      <alignment horizontal="center" vertical="center"/>
      <protection locked="0"/>
    </xf>
    <xf numFmtId="168" fontId="10" fillId="2" borderId="5" xfId="7" applyNumberFormat="1" applyFont="1" applyFill="1" applyBorder="1" applyAlignment="1" applyProtection="1">
      <alignment horizontal="center" vertical="center"/>
      <protection locked="0"/>
    </xf>
    <xf numFmtId="168" fontId="3" fillId="2" borderId="5" xfId="7" applyNumberFormat="1" applyFont="1" applyFill="1" applyBorder="1" applyAlignment="1" applyProtection="1">
      <alignment horizontal="center" vertical="center" wrapText="1"/>
      <protection locked="0"/>
    </xf>
    <xf numFmtId="168" fontId="19" fillId="2" borderId="5" xfId="7" applyNumberFormat="1" applyFont="1" applyFill="1" applyBorder="1" applyAlignment="1" applyProtection="1">
      <alignment horizontal="center" vertical="center"/>
      <protection locked="0"/>
    </xf>
    <xf numFmtId="0" fontId="16" fillId="2" borderId="5" xfId="0" applyFont="1" applyFill="1" applyBorder="1" applyAlignment="1">
      <alignment horizontal="justify" vertical="center"/>
    </xf>
    <xf numFmtId="0" fontId="15" fillId="0" borderId="5" xfId="0" applyFont="1" applyFill="1" applyBorder="1" applyAlignment="1">
      <alignment horizontal="left" vertical="center" wrapText="1" shrinkToFit="1"/>
    </xf>
    <xf numFmtId="0" fontId="17" fillId="0" borderId="0" xfId="0" applyFont="1" applyFill="1" applyAlignment="1">
      <alignment vertical="center"/>
    </xf>
    <xf numFmtId="0" fontId="16" fillId="2" borderId="6" xfId="0" applyFont="1" applyFill="1" applyBorder="1" applyAlignment="1">
      <alignment horizontal="justify" vertical="center"/>
    </xf>
    <xf numFmtId="0" fontId="15" fillId="0" borderId="5" xfId="0" applyFont="1" applyFill="1" applyBorder="1" applyAlignment="1">
      <alignment horizontal="justify" vertical="center"/>
    </xf>
    <xf numFmtId="0" fontId="16" fillId="0" borderId="5" xfId="0" applyFont="1" applyFill="1" applyBorder="1" applyAlignment="1">
      <alignment horizontal="justify" vertical="center"/>
    </xf>
    <xf numFmtId="0" fontId="31" fillId="0" borderId="0" xfId="0" applyFont="1" applyFill="1"/>
    <xf numFmtId="0" fontId="18" fillId="0" borderId="5" xfId="0" applyFont="1" applyFill="1" applyBorder="1" applyAlignment="1">
      <alignment horizontal="left" vertical="center" wrapText="1"/>
    </xf>
    <xf numFmtId="0" fontId="13" fillId="0" borderId="5" xfId="0" applyFont="1" applyFill="1" applyBorder="1" applyAlignment="1">
      <alignment horizontal="justify" vertical="center"/>
    </xf>
    <xf numFmtId="168" fontId="3" fillId="2" borderId="7" xfId="7" applyNumberFormat="1" applyFont="1" applyFill="1" applyBorder="1" applyAlignment="1" applyProtection="1">
      <alignment horizontal="center"/>
      <protection locked="0"/>
    </xf>
    <xf numFmtId="168" fontId="3" fillId="2" borderId="5" xfId="7" applyNumberFormat="1" applyFont="1" applyFill="1" applyBorder="1" applyAlignment="1" applyProtection="1">
      <alignment horizontal="center"/>
      <protection locked="0"/>
    </xf>
    <xf numFmtId="167" fontId="3" fillId="0" borderId="5" xfId="0" applyNumberFormat="1" applyFont="1" applyBorder="1" applyAlignment="1">
      <alignment horizontal="center" wrapText="1"/>
    </xf>
    <xf numFmtId="167" fontId="27" fillId="0" borderId="5" xfId="0" applyNumberFormat="1" applyFont="1" applyBorder="1" applyAlignment="1">
      <alignment horizontal="center"/>
    </xf>
    <xf numFmtId="167" fontId="3" fillId="0" borderId="5" xfId="0" applyNumberFormat="1" applyFont="1" applyFill="1" applyBorder="1" applyAlignment="1">
      <alignment horizontal="center" vertical="center" wrapText="1"/>
    </xf>
    <xf numFmtId="0" fontId="15" fillId="4" borderId="5" xfId="1" applyFont="1" applyFill="1" applyBorder="1" applyAlignment="1">
      <alignment horizontal="left" vertical="center" wrapText="1"/>
    </xf>
    <xf numFmtId="2" fontId="15" fillId="4" borderId="5" xfId="0" applyNumberFormat="1" applyFont="1" applyFill="1" applyBorder="1" applyAlignment="1">
      <alignment vertical="top" wrapText="1"/>
    </xf>
    <xf numFmtId="0" fontId="3" fillId="0" borderId="1" xfId="6" applyFont="1" applyFill="1" applyBorder="1" applyAlignment="1">
      <alignment horizontal="center" vertical="top" wrapText="1" shrinkToFit="1"/>
    </xf>
    <xf numFmtId="49" fontId="3" fillId="0" borderId="2" xfId="6" applyNumberFormat="1" applyFont="1" applyFill="1" applyBorder="1" applyAlignment="1">
      <alignment horizontal="center" vertical="top" wrapText="1" shrinkToFit="1"/>
    </xf>
    <xf numFmtId="0" fontId="3" fillId="0" borderId="5" xfId="0" applyFont="1" applyFill="1" applyBorder="1" applyAlignment="1">
      <alignment horizontal="center" vertical="top" wrapText="1"/>
    </xf>
    <xf numFmtId="0" fontId="3" fillId="0" borderId="3" xfId="6" applyFont="1" applyFill="1" applyBorder="1" applyAlignment="1">
      <alignment horizontal="center" vertical="top" wrapText="1" shrinkToFit="1"/>
    </xf>
    <xf numFmtId="49" fontId="3" fillId="0" borderId="3" xfId="6" applyNumberFormat="1" applyFont="1" applyFill="1" applyBorder="1" applyAlignment="1">
      <alignment horizontal="center" vertical="top" wrapText="1" shrinkToFit="1"/>
    </xf>
    <xf numFmtId="0" fontId="3" fillId="0" borderId="6" xfId="6" applyFont="1" applyFill="1" applyBorder="1" applyAlignment="1">
      <alignment horizontal="center" vertical="top" wrapText="1" shrinkToFit="1"/>
    </xf>
    <xf numFmtId="0" fontId="3" fillId="0" borderId="5" xfId="1" applyFont="1" applyFill="1" applyBorder="1" applyAlignment="1">
      <alignment horizontal="center" vertical="top"/>
    </xf>
    <xf numFmtId="0" fontId="9" fillId="0" borderId="5" xfId="0" applyFont="1" applyFill="1" applyBorder="1" applyAlignment="1">
      <alignment horizontal="left" vertical="top" wrapText="1"/>
    </xf>
    <xf numFmtId="0" fontId="9" fillId="0" borderId="0" xfId="0" applyFont="1" applyFill="1" applyAlignment="1">
      <alignment horizontal="center" vertical="top"/>
    </xf>
    <xf numFmtId="0" fontId="10" fillId="0" borderId="0" xfId="0" applyFont="1" applyFill="1" applyAlignment="1">
      <alignment horizontal="center" vertical="top"/>
    </xf>
    <xf numFmtId="0" fontId="3" fillId="0" borderId="2" xfId="6" applyFont="1" applyFill="1" applyBorder="1" applyAlignment="1">
      <alignment horizontal="left" vertical="top" wrapText="1" shrinkToFit="1"/>
    </xf>
    <xf numFmtId="0" fontId="2" fillId="0" borderId="16" xfId="6" applyFont="1" applyFill="1" applyBorder="1" applyAlignment="1">
      <alignment horizontal="left" vertical="top" wrapText="1" shrinkToFit="1"/>
    </xf>
    <xf numFmtId="0" fontId="10" fillId="0" borderId="5" xfId="0" applyFont="1" applyFill="1" applyBorder="1" applyAlignment="1">
      <alignment horizontal="left" vertical="top" wrapText="1"/>
    </xf>
    <xf numFmtId="0" fontId="13" fillId="0" borderId="5" xfId="0" applyFont="1" applyFill="1" applyBorder="1" applyAlignment="1">
      <alignment horizontal="left" vertical="top" wrapText="1" shrinkToFit="1"/>
    </xf>
    <xf numFmtId="0" fontId="10" fillId="0" borderId="5"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10"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0" xfId="0" applyFont="1" applyFill="1" applyAlignment="1">
      <alignment horizontal="left" wrapText="1"/>
    </xf>
    <xf numFmtId="0" fontId="9" fillId="0" borderId="5" xfId="0" applyNumberFormat="1" applyFont="1" applyFill="1" applyBorder="1" applyAlignment="1">
      <alignment horizontal="left" vertical="top" wrapText="1"/>
    </xf>
    <xf numFmtId="49" fontId="16" fillId="2" borderId="5" xfId="0" applyNumberFormat="1" applyFont="1" applyFill="1" applyBorder="1" applyAlignment="1">
      <alignment horizontal="center" vertical="center"/>
    </xf>
    <xf numFmtId="49" fontId="3" fillId="0" borderId="6" xfId="6" applyNumberFormat="1" applyFont="1" applyFill="1" applyBorder="1" applyAlignment="1">
      <alignment horizontal="center" vertical="center" wrapText="1" shrinkToFit="1"/>
    </xf>
    <xf numFmtId="167" fontId="2" fillId="0" borderId="6" xfId="6" applyNumberFormat="1"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49" fontId="10" fillId="0" borderId="5" xfId="0" applyNumberFormat="1" applyFont="1" applyFill="1" applyBorder="1" applyAlignment="1">
      <alignment horizontal="center" vertical="center"/>
    </xf>
    <xf numFmtId="167" fontId="2"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shrinkToFit="1"/>
    </xf>
    <xf numFmtId="49" fontId="9" fillId="0" borderId="5" xfId="0" applyNumberFormat="1" applyFont="1" applyFill="1" applyBorder="1" applyAlignment="1">
      <alignment horizontal="center" vertical="center"/>
    </xf>
    <xf numFmtId="167"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wrapText="1" shrinkToFit="1"/>
    </xf>
    <xf numFmtId="49" fontId="9" fillId="0" borderId="5" xfId="0" applyNumberFormat="1" applyFont="1" applyFill="1" applyBorder="1" applyAlignment="1">
      <alignment horizontal="center" vertical="center" wrapText="1" shrinkToFit="1"/>
    </xf>
    <xf numFmtId="167" fontId="2" fillId="0" borderId="5" xfId="0" applyNumberFormat="1" applyFont="1" applyFill="1" applyBorder="1" applyAlignment="1">
      <alignment horizontal="center" vertical="center" wrapText="1" shrinkToFit="1"/>
    </xf>
    <xf numFmtId="167" fontId="9" fillId="0" borderId="5" xfId="0" applyNumberFormat="1" applyFont="1" applyFill="1" applyBorder="1" applyAlignment="1">
      <alignment horizontal="center" vertical="center" wrapText="1" shrinkToFit="1"/>
    </xf>
    <xf numFmtId="49" fontId="3" fillId="0" borderId="5" xfId="0" applyNumberFormat="1" applyFont="1" applyFill="1" applyBorder="1" applyAlignment="1">
      <alignment horizontal="center" vertical="center" wrapText="1" shrinkToFit="1"/>
    </xf>
    <xf numFmtId="167" fontId="3" fillId="0" borderId="5" xfId="0" applyNumberFormat="1"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3" fillId="0" borderId="5" xfId="0" applyFont="1" applyFill="1" applyBorder="1" applyAlignment="1">
      <alignment horizontal="center" vertical="center"/>
    </xf>
    <xf numFmtId="49" fontId="10" fillId="0" borderId="7"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19" fillId="2" borderId="0" xfId="7" applyFont="1" applyFill="1" applyAlignment="1" applyProtection="1">
      <protection locked="0"/>
    </xf>
    <xf numFmtId="0" fontId="1" fillId="2" borderId="0" xfId="7" applyFont="1" applyFill="1" applyAlignment="1" applyProtection="1">
      <protection locked="0"/>
    </xf>
    <xf numFmtId="0" fontId="6" fillId="0" borderId="0" xfId="0" applyFont="1" applyAlignment="1">
      <alignment horizontal="center"/>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27" fillId="0" borderId="0" xfId="0" applyFont="1" applyAlignment="1">
      <alignment horizontal="center"/>
    </xf>
    <xf numFmtId="0" fontId="27" fillId="0" borderId="5" xfId="0" applyFont="1" applyBorder="1" applyAlignment="1">
      <alignment horizontal="center"/>
    </xf>
    <xf numFmtId="0" fontId="3" fillId="0" borderId="4" xfId="6" applyFont="1" applyFill="1" applyBorder="1" applyAlignment="1">
      <alignment horizontal="center" vertical="top" wrapText="1" shrinkToFit="1"/>
    </xf>
    <xf numFmtId="0" fontId="27" fillId="0" borderId="0" xfId="0" applyFont="1" applyAlignment="1">
      <alignment horizontal="right" wrapText="1"/>
    </xf>
    <xf numFmtId="0" fontId="10" fillId="0" borderId="5" xfId="0" applyFont="1" applyFill="1" applyBorder="1" applyAlignment="1">
      <alignment horizontal="justify" wrapText="1"/>
    </xf>
    <xf numFmtId="0" fontId="9" fillId="0" borderId="5" xfId="0" applyNumberFormat="1" applyFont="1" applyFill="1" applyBorder="1" applyAlignment="1">
      <alignment horizontal="justify"/>
    </xf>
    <xf numFmtId="0" fontId="9" fillId="0" borderId="5" xfId="0" applyFont="1" applyFill="1" applyBorder="1" applyAlignment="1">
      <alignment horizontal="justify"/>
    </xf>
    <xf numFmtId="0" fontId="9" fillId="0" borderId="5" xfId="0" applyFont="1" applyFill="1" applyBorder="1" applyAlignment="1">
      <alignment horizontal="justify" wrapText="1"/>
    </xf>
    <xf numFmtId="167" fontId="3" fillId="2" borderId="5" xfId="7" applyNumberFormat="1" applyFont="1" applyFill="1" applyBorder="1" applyAlignment="1" applyProtection="1">
      <alignment horizontal="center" vertical="center"/>
      <protection locked="0"/>
    </xf>
    <xf numFmtId="165" fontId="3" fillId="2" borderId="5" xfId="7" applyNumberFormat="1" applyFont="1" applyFill="1" applyBorder="1" applyAlignment="1" applyProtection="1">
      <alignment horizontal="center" vertical="center"/>
      <protection locked="0"/>
    </xf>
    <xf numFmtId="0" fontId="32" fillId="2" borderId="0" xfId="7" applyFont="1" applyFill="1"/>
    <xf numFmtId="0" fontId="27" fillId="0" borderId="0" xfId="0" applyFont="1" applyAlignment="1">
      <alignment horizontal="right"/>
    </xf>
    <xf numFmtId="0" fontId="15" fillId="0" borderId="14" xfId="0" applyFont="1" applyFill="1" applyBorder="1" applyAlignment="1">
      <alignment horizontal="left" vertical="top" wrapText="1"/>
    </xf>
    <xf numFmtId="0" fontId="6" fillId="0" borderId="5" xfId="0" applyFont="1" applyBorder="1" applyAlignment="1">
      <alignment vertical="top" wrapText="1"/>
    </xf>
    <xf numFmtId="0" fontId="3" fillId="0" borderId="0" xfId="0" applyFont="1" applyAlignment="1">
      <alignment horizontal="right"/>
    </xf>
    <xf numFmtId="0" fontId="27" fillId="0" borderId="5" xfId="0" applyFont="1" applyBorder="1" applyAlignment="1">
      <alignment horizontal="center" wrapText="1"/>
    </xf>
    <xf numFmtId="168" fontId="15" fillId="0" borderId="5" xfId="0" applyNumberFormat="1" applyFont="1" applyFill="1" applyBorder="1" applyAlignment="1">
      <alignment horizontal="center" vertical="top" wrapText="1"/>
    </xf>
    <xf numFmtId="168" fontId="15" fillId="0" borderId="5" xfId="0" applyNumberFormat="1" applyFont="1" applyFill="1" applyBorder="1" applyAlignment="1">
      <alignment horizontal="center" vertical="center"/>
    </xf>
    <xf numFmtId="49" fontId="15" fillId="4" borderId="5" xfId="1" applyNumberFormat="1" applyFont="1" applyFill="1" applyBorder="1" applyAlignment="1">
      <alignment horizontal="center" vertical="center" wrapText="1"/>
    </xf>
    <xf numFmtId="0" fontId="18" fillId="0" borderId="5" xfId="0" applyFont="1" applyFill="1" applyBorder="1" applyAlignment="1">
      <alignment horizontal="justify"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0" xfId="0" applyFont="1" applyAlignment="1">
      <alignment horizontal="center" vertical="top" wrapText="1"/>
    </xf>
    <xf numFmtId="0" fontId="9" fillId="0" borderId="0" xfId="0" applyFont="1" applyAlignment="1">
      <alignment horizontal="right"/>
    </xf>
    <xf numFmtId="0" fontId="6" fillId="0" borderId="0" xfId="0" applyFont="1" applyAlignment="1">
      <alignment horizontal="right" vertical="top" wrapText="1"/>
    </xf>
    <xf numFmtId="0" fontId="27" fillId="0" borderId="0" xfId="0" applyFont="1" applyAlignment="1">
      <alignment horizontal="right" wrapText="1"/>
    </xf>
    <xf numFmtId="0" fontId="27" fillId="0" borderId="0" xfId="0" applyFont="1" applyAlignment="1">
      <alignment horizontal="right"/>
    </xf>
    <xf numFmtId="0" fontId="6" fillId="0" borderId="0" xfId="0" applyFont="1" applyAlignment="1">
      <alignment horizontal="center"/>
    </xf>
    <xf numFmtId="0" fontId="6" fillId="0" borderId="8"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16" fillId="0" borderId="13" xfId="0" applyFont="1" applyBorder="1" applyAlignment="1">
      <alignment horizontal="justify" vertical="top" wrapText="1"/>
    </xf>
    <xf numFmtId="0" fontId="16" fillId="0" borderId="14" xfId="0" applyFont="1" applyBorder="1" applyAlignment="1">
      <alignment horizontal="justify"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3" xfId="0" applyFont="1" applyFill="1" applyBorder="1" applyAlignment="1">
      <alignment horizontal="justify" vertical="top" wrapText="1"/>
    </xf>
    <xf numFmtId="0" fontId="16" fillId="0" borderId="14" xfId="0" applyFont="1" applyFill="1" applyBorder="1" applyAlignment="1">
      <alignment horizontal="justify"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13" xfId="0" applyFont="1" applyFill="1" applyBorder="1" applyAlignment="1">
      <alignment horizontal="justify" vertical="top"/>
    </xf>
    <xf numFmtId="0" fontId="16" fillId="0" borderId="14" xfId="0" applyFont="1" applyFill="1" applyBorder="1" applyAlignment="1">
      <alignment horizontal="justify" vertical="top"/>
    </xf>
    <xf numFmtId="0" fontId="13" fillId="0" borderId="5" xfId="0" applyFont="1" applyBorder="1" applyAlignment="1">
      <alignment horizontal="center" wrapText="1"/>
    </xf>
    <xf numFmtId="0" fontId="26" fillId="2" borderId="13" xfId="0" applyFont="1" applyFill="1" applyBorder="1" applyAlignment="1">
      <alignment horizontal="left" vertical="top" wrapText="1" shrinkToFit="1"/>
    </xf>
    <xf numFmtId="0" fontId="26" fillId="2" borderId="14" xfId="0" applyFont="1" applyFill="1" applyBorder="1" applyAlignment="1">
      <alignment horizontal="left" vertical="top" wrapText="1" shrinkToFi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3" fillId="0" borderId="0" xfId="0" applyFont="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3" fillId="0" borderId="5" xfId="0" applyFont="1" applyBorder="1" applyAlignment="1">
      <alignment horizontal="center" vertical="top" wrapText="1"/>
    </xf>
    <xf numFmtId="0" fontId="8" fillId="0" borderId="0" xfId="0" applyFont="1" applyAlignment="1">
      <alignment horizontal="center"/>
    </xf>
    <xf numFmtId="0" fontId="8" fillId="0" borderId="0" xfId="0" applyFont="1" applyAlignment="1">
      <alignment horizont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27" fillId="0" borderId="0" xfId="0" applyFont="1" applyAlignment="1">
      <alignment horizontal="center" wrapText="1"/>
    </xf>
    <xf numFmtId="0" fontId="27" fillId="0" borderId="0" xfId="0" applyFont="1" applyAlignment="1">
      <alignment horizontal="left" wrapText="1"/>
    </xf>
    <xf numFmtId="0" fontId="20" fillId="2" borderId="0" xfId="7" applyFont="1" applyFill="1" applyAlignment="1" applyProtection="1">
      <alignment horizontal="center"/>
      <protection locked="0"/>
    </xf>
    <xf numFmtId="0" fontId="3" fillId="2" borderId="5" xfId="7" applyFont="1" applyFill="1" applyBorder="1" applyAlignment="1" applyProtection="1">
      <alignment horizontal="center" vertical="center" wrapText="1"/>
      <protection locked="0"/>
    </xf>
    <xf numFmtId="165" fontId="3" fillId="2" borderId="8" xfId="7" applyNumberFormat="1" applyFont="1" applyFill="1" applyBorder="1" applyAlignment="1" applyProtection="1">
      <alignment horizontal="center" vertical="center" wrapText="1"/>
      <protection locked="0"/>
    </xf>
    <xf numFmtId="165" fontId="3" fillId="2" borderId="7" xfId="7" applyNumberFormat="1" applyFont="1" applyFill="1" applyBorder="1" applyAlignment="1" applyProtection="1">
      <alignment horizontal="center" vertical="center" wrapText="1"/>
      <protection locked="0"/>
    </xf>
    <xf numFmtId="165" fontId="3" fillId="2" borderId="5" xfId="7" applyNumberFormat="1" applyFont="1" applyFill="1" applyBorder="1" applyAlignment="1" applyProtection="1">
      <alignment horizontal="center" vertical="center" wrapText="1"/>
      <protection locked="0"/>
    </xf>
    <xf numFmtId="0" fontId="3" fillId="2" borderId="13" xfId="7" applyFont="1" applyFill="1" applyBorder="1" applyAlignment="1" applyProtection="1">
      <alignment horizontal="center" vertical="top"/>
      <protection locked="0"/>
    </xf>
    <xf numFmtId="0" fontId="3" fillId="2" borderId="15" xfId="7" applyFont="1" applyFill="1" applyBorder="1" applyAlignment="1" applyProtection="1">
      <alignment horizontal="center" vertical="top"/>
      <protection locked="0"/>
    </xf>
    <xf numFmtId="0" fontId="3" fillId="2" borderId="14" xfId="7" applyFont="1" applyFill="1" applyBorder="1" applyAlignment="1" applyProtection="1">
      <alignment horizontal="center" vertical="top"/>
      <protection locked="0"/>
    </xf>
    <xf numFmtId="2" fontId="3" fillId="2" borderId="8" xfId="7" applyNumberFormat="1" applyFont="1" applyFill="1" applyBorder="1" applyAlignment="1" applyProtection="1">
      <alignment horizontal="center" textRotation="90" wrapText="1"/>
      <protection locked="0"/>
    </xf>
    <xf numFmtId="2" fontId="3" fillId="2" borderId="7" xfId="7" applyNumberFormat="1" applyFont="1" applyFill="1" applyBorder="1" applyAlignment="1" applyProtection="1">
      <alignment horizontal="center" textRotation="90" wrapText="1"/>
      <protection locked="0"/>
    </xf>
    <xf numFmtId="0" fontId="2" fillId="0" borderId="0" xfId="0" applyFont="1" applyFill="1" applyBorder="1" applyAlignment="1">
      <alignment horizontal="center" wrapText="1"/>
    </xf>
    <xf numFmtId="0" fontId="2" fillId="0" borderId="11" xfId="0" applyFont="1" applyFill="1" applyBorder="1" applyAlignment="1">
      <alignment horizontal="center"/>
    </xf>
    <xf numFmtId="0" fontId="2" fillId="0" borderId="12" xfId="0" applyFont="1" applyFill="1" applyBorder="1" applyAlignment="1">
      <alignment horizontal="center"/>
    </xf>
    <xf numFmtId="0" fontId="27" fillId="0" borderId="0" xfId="0" applyFont="1" applyAlignment="1">
      <alignment horizontal="left" vertical="top" wrapText="1"/>
    </xf>
    <xf numFmtId="0" fontId="15" fillId="0" borderId="0" xfId="0" applyFont="1" applyAlignment="1">
      <alignment horizontal="center" vertical="center"/>
    </xf>
    <xf numFmtId="0" fontId="13" fillId="0" borderId="0" xfId="0" applyFont="1" applyAlignment="1">
      <alignment horizontal="center" vertical="justify" wrapText="1" shrinkToFit="1"/>
    </xf>
    <xf numFmtId="0" fontId="3" fillId="0" borderId="0" xfId="0" applyFont="1" applyFill="1" applyAlignment="1">
      <alignment horizontal="right"/>
    </xf>
    <xf numFmtId="0" fontId="2" fillId="0" borderId="0" xfId="0" applyFont="1" applyFill="1" applyAlignment="1">
      <alignment horizontal="center" wrapText="1"/>
    </xf>
    <xf numFmtId="164" fontId="3" fillId="0" borderId="0" xfId="0" applyNumberFormat="1" applyFont="1" applyBorder="1" applyAlignment="1">
      <alignment horizontal="right"/>
    </xf>
    <xf numFmtId="0" fontId="2" fillId="0" borderId="0" xfId="0" applyFont="1" applyAlignment="1">
      <alignment horizontal="center" vertical="center" wrapText="1"/>
    </xf>
    <xf numFmtId="164" fontId="3" fillId="0" borderId="18" xfId="0" applyNumberFormat="1" applyFont="1" applyBorder="1" applyAlignment="1">
      <alignment horizontal="right"/>
    </xf>
  </cellXfs>
  <cellStyles count="8">
    <cellStyle name="Обычный" xfId="0" builtinId="0"/>
    <cellStyle name="Обычный 2" xfId="1"/>
    <cellStyle name="Обычный 3" xfId="2"/>
    <cellStyle name="Обычный 4" xfId="3"/>
    <cellStyle name="Обычный 5" xfId="4"/>
    <cellStyle name="Обычный 6" xfId="5"/>
    <cellStyle name="Обычный 8" xfId="6"/>
    <cellStyle name="Обычный_Приложения к решению сессии "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1;&#1091;&#1093;&#1075;&#1072;&#1083;&#1090;&#1077;&#1088;&#1080;&#1103;/Desktop/2017-12-20-181626099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
      <sheetName val="5"/>
      <sheetName val="6"/>
      <sheetName val="7"/>
      <sheetName val="4"/>
      <sheetName val="8"/>
      <sheetName val="1"/>
      <sheetName val="10"/>
      <sheetName val="9"/>
      <sheetName val="3"/>
    </sheetNames>
    <sheetDataSet>
      <sheetData sheetId="0" refreshError="1"/>
      <sheetData sheetId="1" refreshError="1"/>
      <sheetData sheetId="2" refreshError="1">
        <row r="106">
          <cell r="H106">
            <v>12</v>
          </cell>
          <cell r="J106">
            <v>12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42"/>
  <sheetViews>
    <sheetView view="pageBreakPreview" workbookViewId="0">
      <selection activeCell="C4" sqref="C4"/>
    </sheetView>
  </sheetViews>
  <sheetFormatPr defaultRowHeight="15.75"/>
  <cols>
    <col min="1" max="1" width="5" style="26" customWidth="1"/>
    <col min="2" max="2" width="30.28515625" style="26" customWidth="1"/>
    <col min="3" max="3" width="48" style="26" customWidth="1"/>
    <col min="4" max="4" width="14.7109375" style="26" customWidth="1"/>
    <col min="5" max="5" width="13.140625" style="26" customWidth="1"/>
    <col min="6" max="6" width="13.5703125" style="26" customWidth="1"/>
    <col min="7" max="16384" width="9.140625" style="26"/>
  </cols>
  <sheetData>
    <row r="1" spans="1:10" ht="29.25" customHeight="1">
      <c r="C1" s="27"/>
      <c r="D1" s="313" t="s">
        <v>10</v>
      </c>
      <c r="E1" s="313"/>
      <c r="F1" s="313"/>
      <c r="G1" s="29"/>
      <c r="H1" s="29"/>
      <c r="I1" s="29"/>
      <c r="J1" s="29"/>
    </row>
    <row r="2" spans="1:10" s="120" customFormat="1" ht="12.75" customHeight="1">
      <c r="A2" s="315" t="s">
        <v>473</v>
      </c>
      <c r="B2" s="315"/>
      <c r="C2" s="315"/>
      <c r="D2" s="315"/>
      <c r="E2" s="315"/>
      <c r="F2" s="315"/>
    </row>
    <row r="3" spans="1:10" s="120" customFormat="1" ht="25.5" customHeight="1">
      <c r="C3" s="315" t="s">
        <v>475</v>
      </c>
      <c r="D3" s="315"/>
      <c r="E3" s="315"/>
      <c r="F3" s="315"/>
    </row>
    <row r="4" spans="1:10" s="120" customFormat="1" ht="12.75">
      <c r="D4" s="316"/>
      <c r="E4" s="316"/>
      <c r="F4" s="316"/>
    </row>
    <row r="5" spans="1:10" ht="17.25" customHeight="1">
      <c r="C5" s="314"/>
      <c r="D5" s="314"/>
      <c r="E5" s="314"/>
      <c r="F5" s="314"/>
      <c r="G5" s="30"/>
      <c r="H5" s="30"/>
      <c r="I5" s="30"/>
      <c r="J5" s="30"/>
    </row>
    <row r="6" spans="1:10" ht="17.25" customHeight="1">
      <c r="C6" s="31"/>
      <c r="D6" s="312"/>
      <c r="E6" s="312"/>
      <c r="F6" s="312"/>
      <c r="G6" s="31"/>
      <c r="H6" s="31"/>
      <c r="I6" s="31"/>
      <c r="J6" s="31"/>
    </row>
    <row r="7" spans="1:10">
      <c r="A7" s="2"/>
      <c r="B7" s="287"/>
    </row>
    <row r="8" spans="1:10">
      <c r="A8" s="317" t="s">
        <v>27</v>
      </c>
      <c r="B8" s="317"/>
      <c r="C8" s="317"/>
      <c r="D8" s="317"/>
      <c r="E8" s="317"/>
      <c r="F8" s="317"/>
      <c r="G8" s="29"/>
      <c r="H8" s="29"/>
    </row>
    <row r="9" spans="1:10">
      <c r="A9" s="317" t="s">
        <v>461</v>
      </c>
      <c r="B9" s="317"/>
      <c r="C9" s="317"/>
      <c r="D9" s="317"/>
      <c r="E9" s="317"/>
      <c r="F9" s="317"/>
      <c r="G9" s="29"/>
      <c r="H9" s="29"/>
    </row>
    <row r="10" spans="1:10">
      <c r="A10" s="2" t="s">
        <v>11</v>
      </c>
      <c r="B10" s="287" t="s">
        <v>11</v>
      </c>
      <c r="F10" s="28" t="s">
        <v>28</v>
      </c>
    </row>
    <row r="11" spans="1:10" ht="47.25" customHeight="1">
      <c r="A11" s="318" t="s">
        <v>29</v>
      </c>
      <c r="B11" s="320" t="s">
        <v>437</v>
      </c>
      <c r="C11" s="320" t="s">
        <v>255</v>
      </c>
      <c r="D11" s="321" t="s">
        <v>12</v>
      </c>
      <c r="E11" s="321"/>
      <c r="F11" s="321"/>
    </row>
    <row r="12" spans="1:10" ht="36.75" customHeight="1">
      <c r="A12" s="319"/>
      <c r="B12" s="320"/>
      <c r="C12" s="320"/>
      <c r="D12" s="303" t="s">
        <v>291</v>
      </c>
      <c r="E12" s="303" t="s">
        <v>327</v>
      </c>
      <c r="F12" s="303" t="s">
        <v>462</v>
      </c>
    </row>
    <row r="13" spans="1:10" ht="22.5" customHeight="1">
      <c r="A13" s="289">
        <v>1</v>
      </c>
      <c r="B13" s="289">
        <v>2</v>
      </c>
      <c r="C13" s="289">
        <v>3</v>
      </c>
      <c r="D13" s="289">
        <v>4</v>
      </c>
      <c r="E13" s="289">
        <v>5</v>
      </c>
      <c r="F13" s="289">
        <v>6</v>
      </c>
    </row>
    <row r="14" spans="1:10" ht="35.1" customHeight="1">
      <c r="A14" s="289">
        <v>1</v>
      </c>
      <c r="B14" s="288" t="s">
        <v>400</v>
      </c>
      <c r="C14" s="139" t="s">
        <v>216</v>
      </c>
      <c r="D14" s="149">
        <f>D19-D15</f>
        <v>0</v>
      </c>
      <c r="E14" s="149">
        <f t="shared" ref="E14:F14" si="0">E19-E15</f>
        <v>0</v>
      </c>
      <c r="F14" s="149">
        <f t="shared" si="0"/>
        <v>0</v>
      </c>
    </row>
    <row r="15" spans="1:10" ht="35.1" customHeight="1">
      <c r="A15" s="289">
        <v>2</v>
      </c>
      <c r="B15" s="288" t="s">
        <v>401</v>
      </c>
      <c r="C15" s="136" t="s">
        <v>217</v>
      </c>
      <c r="D15" s="149">
        <f>D16</f>
        <v>12488.924730000001</v>
      </c>
      <c r="E15" s="149">
        <f t="shared" ref="E15:F17" si="1">E16</f>
        <v>12453.052600000001</v>
      </c>
      <c r="F15" s="149">
        <f t="shared" si="1"/>
        <v>12323.71645</v>
      </c>
    </row>
    <row r="16" spans="1:10" ht="35.1" customHeight="1">
      <c r="A16" s="289">
        <v>3</v>
      </c>
      <c r="B16" s="288" t="s">
        <v>402</v>
      </c>
      <c r="C16" s="136" t="s">
        <v>218</v>
      </c>
      <c r="D16" s="149">
        <f>D17</f>
        <v>12488.924730000001</v>
      </c>
      <c r="E16" s="149">
        <f t="shared" si="1"/>
        <v>12453.052600000001</v>
      </c>
      <c r="F16" s="149">
        <f t="shared" si="1"/>
        <v>12323.71645</v>
      </c>
    </row>
    <row r="17" spans="1:6" ht="35.1" customHeight="1">
      <c r="A17" s="289">
        <v>4</v>
      </c>
      <c r="B17" s="288" t="s">
        <v>403</v>
      </c>
      <c r="C17" s="136" t="s">
        <v>219</v>
      </c>
      <c r="D17" s="149">
        <f>D18</f>
        <v>12488.924730000001</v>
      </c>
      <c r="E17" s="149">
        <f t="shared" si="1"/>
        <v>12453.052600000001</v>
      </c>
      <c r="F17" s="149">
        <f t="shared" si="1"/>
        <v>12323.71645</v>
      </c>
    </row>
    <row r="18" spans="1:6" ht="35.1" customHeight="1">
      <c r="A18" s="289">
        <v>5</v>
      </c>
      <c r="B18" s="288" t="s">
        <v>221</v>
      </c>
      <c r="C18" s="136" t="s">
        <v>220</v>
      </c>
      <c r="D18" s="149">
        <v>12488.924730000001</v>
      </c>
      <c r="E18" s="149">
        <v>12453.052600000001</v>
      </c>
      <c r="F18" s="149">
        <v>12323.71645</v>
      </c>
    </row>
    <row r="19" spans="1:6" ht="35.1" customHeight="1">
      <c r="A19" s="289">
        <v>6</v>
      </c>
      <c r="B19" s="288" t="s">
        <v>404</v>
      </c>
      <c r="C19" s="136" t="s">
        <v>222</v>
      </c>
      <c r="D19" s="149">
        <f>D20</f>
        <v>12488.924730000001</v>
      </c>
      <c r="E19" s="149">
        <f t="shared" ref="E19:F21" si="2">E20</f>
        <v>12453.052600000001</v>
      </c>
      <c r="F19" s="149">
        <f t="shared" si="2"/>
        <v>12323.71645</v>
      </c>
    </row>
    <row r="20" spans="1:6" ht="35.1" customHeight="1">
      <c r="A20" s="289">
        <v>7</v>
      </c>
      <c r="B20" s="288" t="s">
        <v>405</v>
      </c>
      <c r="C20" s="136" t="s">
        <v>223</v>
      </c>
      <c r="D20" s="149">
        <f>D21</f>
        <v>12488.924730000001</v>
      </c>
      <c r="E20" s="149">
        <f t="shared" si="2"/>
        <v>12453.052600000001</v>
      </c>
      <c r="F20" s="149">
        <f t="shared" si="2"/>
        <v>12323.71645</v>
      </c>
    </row>
    <row r="21" spans="1:6" ht="35.1" customHeight="1">
      <c r="A21" s="289">
        <v>8</v>
      </c>
      <c r="B21" s="288" t="s">
        <v>406</v>
      </c>
      <c r="C21" s="136" t="s">
        <v>224</v>
      </c>
      <c r="D21" s="149">
        <f>D22</f>
        <v>12488.924730000001</v>
      </c>
      <c r="E21" s="149">
        <f t="shared" si="2"/>
        <v>12453.052600000001</v>
      </c>
      <c r="F21" s="149">
        <f t="shared" si="2"/>
        <v>12323.71645</v>
      </c>
    </row>
    <row r="22" spans="1:6" ht="35.1" customHeight="1">
      <c r="A22" s="289">
        <v>9</v>
      </c>
      <c r="B22" s="288" t="s">
        <v>225</v>
      </c>
      <c r="C22" s="136" t="s">
        <v>226</v>
      </c>
      <c r="D22" s="149">
        <v>12488.924730000001</v>
      </c>
      <c r="E22" s="149">
        <v>12453.052600000001</v>
      </c>
      <c r="F22" s="149">
        <v>12323.71645</v>
      </c>
    </row>
    <row r="23" spans="1:6" ht="35.1" customHeight="1">
      <c r="A23" s="289">
        <v>10</v>
      </c>
      <c r="B23" s="310" t="s">
        <v>13</v>
      </c>
      <c r="C23" s="311"/>
      <c r="D23" s="149">
        <f>D14</f>
        <v>0</v>
      </c>
      <c r="E23" s="149">
        <f t="shared" ref="E23:F23" si="3">E14</f>
        <v>0</v>
      </c>
      <c r="F23" s="149">
        <f t="shared" si="3"/>
        <v>0</v>
      </c>
    </row>
    <row r="24" spans="1:6">
      <c r="A24" s="1"/>
      <c r="B24" s="1"/>
    </row>
    <row r="25" spans="1:6">
      <c r="A25" s="1"/>
      <c r="B25" s="1"/>
    </row>
    <row r="26" spans="1:6">
      <c r="A26" s="1"/>
      <c r="B26" s="1"/>
    </row>
    <row r="27" spans="1:6">
      <c r="A27" s="1"/>
      <c r="B27" s="1"/>
    </row>
    <row r="28" spans="1:6">
      <c r="A28" s="1"/>
      <c r="B28" s="1"/>
    </row>
    <row r="29" spans="1:6">
      <c r="A29" s="1"/>
      <c r="B29" s="1"/>
    </row>
    <row r="30" spans="1:6">
      <c r="A30" s="1"/>
      <c r="B30" s="1"/>
    </row>
    <row r="31" spans="1:6">
      <c r="A31" s="1"/>
      <c r="B31" s="1"/>
    </row>
    <row r="32" spans="1:6">
      <c r="A32" s="1"/>
      <c r="B32" s="1"/>
    </row>
    <row r="33" spans="1:2">
      <c r="A33" s="1"/>
      <c r="B33" s="1"/>
    </row>
    <row r="34" spans="1:2">
      <c r="A34" s="1"/>
      <c r="B34" s="1"/>
    </row>
    <row r="35" spans="1:2">
      <c r="A35" s="1"/>
      <c r="B35" s="1"/>
    </row>
    <row r="36" spans="1:2">
      <c r="A36" s="1"/>
      <c r="B36" s="1"/>
    </row>
    <row r="37" spans="1:2">
      <c r="A37" s="1"/>
      <c r="B37" s="1"/>
    </row>
    <row r="38" spans="1:2">
      <c r="A38" s="1"/>
      <c r="B38" s="1"/>
    </row>
    <row r="39" spans="1:2">
      <c r="A39" s="1"/>
      <c r="B39" s="1"/>
    </row>
    <row r="40" spans="1:2">
      <c r="A40" s="1"/>
      <c r="B40" s="1"/>
    </row>
    <row r="41" spans="1:2">
      <c r="A41" s="1"/>
      <c r="B41" s="1"/>
    </row>
    <row r="42" spans="1:2">
      <c r="A42" s="1"/>
      <c r="B42" s="1"/>
    </row>
  </sheetData>
  <mergeCells count="13">
    <mergeCell ref="B23:C23"/>
    <mergeCell ref="D6:F6"/>
    <mergeCell ref="D1:F1"/>
    <mergeCell ref="C5:F5"/>
    <mergeCell ref="A2:F2"/>
    <mergeCell ref="C3:F3"/>
    <mergeCell ref="D4:F4"/>
    <mergeCell ref="A8:F8"/>
    <mergeCell ref="A11:A12"/>
    <mergeCell ref="C11:C12"/>
    <mergeCell ref="D11:F11"/>
    <mergeCell ref="A9:F9"/>
    <mergeCell ref="B11:B12"/>
  </mergeCells>
  <phoneticPr fontId="5" type="noConversion"/>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dimension ref="A1:J51"/>
  <sheetViews>
    <sheetView tabSelected="1" view="pageBreakPreview" zoomScaleSheetLayoutView="100" workbookViewId="0">
      <selection activeCell="E11" sqref="E11"/>
    </sheetView>
  </sheetViews>
  <sheetFormatPr defaultRowHeight="15"/>
  <cols>
    <col min="1" max="1" width="24.7109375" style="110" customWidth="1"/>
    <col min="2" max="2" width="9.140625" style="105"/>
    <col min="3" max="3" width="68.7109375" style="105" customWidth="1"/>
    <col min="4" max="9" width="9.140625" style="105" customWidth="1"/>
    <col min="10" max="16384" width="9.140625" style="105"/>
  </cols>
  <sheetData>
    <row r="1" spans="1:3" s="26" customFormat="1" ht="15.75">
      <c r="B1" s="27"/>
      <c r="C1" s="170" t="s">
        <v>320</v>
      </c>
    </row>
    <row r="2" spans="1:3" s="120" customFormat="1" ht="12.75" customHeight="1">
      <c r="A2" s="315" t="s">
        <v>474</v>
      </c>
      <c r="B2" s="315"/>
      <c r="C2" s="315"/>
    </row>
    <row r="3" spans="1:3" s="120" customFormat="1" ht="29.25" customHeight="1">
      <c r="B3" s="315" t="s">
        <v>475</v>
      </c>
      <c r="C3" s="315"/>
    </row>
    <row r="4" spans="1:3" s="120" customFormat="1" ht="12.75">
      <c r="C4" s="301"/>
    </row>
    <row r="5" spans="1:3">
      <c r="A5" s="111"/>
      <c r="C5" s="148"/>
    </row>
    <row r="6" spans="1:3" ht="31.5" customHeight="1">
      <c r="A6" s="337" t="s">
        <v>147</v>
      </c>
      <c r="B6" s="337"/>
      <c r="C6" s="337"/>
    </row>
    <row r="7" spans="1:3">
      <c r="A7" s="93"/>
    </row>
    <row r="8" spans="1:3" ht="31.5" customHeight="1">
      <c r="A8" s="112" t="s">
        <v>257</v>
      </c>
      <c r="B8" s="335" t="s">
        <v>256</v>
      </c>
      <c r="C8" s="336"/>
    </row>
    <row r="9" spans="1:3">
      <c r="A9" s="112">
        <v>1</v>
      </c>
      <c r="B9" s="338">
        <v>2</v>
      </c>
      <c r="C9" s="339"/>
    </row>
    <row r="10" spans="1:3" ht="16.5" customHeight="1">
      <c r="A10" s="340" t="s">
        <v>148</v>
      </c>
      <c r="B10" s="340"/>
      <c r="C10" s="340"/>
    </row>
    <row r="11" spans="1:3" ht="78.75" customHeight="1">
      <c r="A11" s="112" t="s">
        <v>156</v>
      </c>
      <c r="B11" s="322" t="s">
        <v>213</v>
      </c>
      <c r="C11" s="323"/>
    </row>
    <row r="12" spans="1:3" ht="61.5" customHeight="1">
      <c r="A12" s="112" t="s">
        <v>157</v>
      </c>
      <c r="B12" s="322" t="s">
        <v>214</v>
      </c>
      <c r="C12" s="323"/>
    </row>
    <row r="13" spans="1:3" ht="77.25" customHeight="1">
      <c r="A13" s="112" t="s">
        <v>158</v>
      </c>
      <c r="B13" s="322" t="s">
        <v>215</v>
      </c>
      <c r="C13" s="323"/>
    </row>
    <row r="14" spans="1:3" ht="68.25" customHeight="1">
      <c r="A14" s="112" t="s">
        <v>159</v>
      </c>
      <c r="B14" s="322" t="s">
        <v>212</v>
      </c>
      <c r="C14" s="323"/>
    </row>
    <row r="15" spans="1:3" s="141" customFormat="1" ht="57" customHeight="1">
      <c r="A15" s="140" t="s">
        <v>321</v>
      </c>
      <c r="B15" s="326" t="s">
        <v>322</v>
      </c>
      <c r="C15" s="327"/>
    </row>
    <row r="16" spans="1:3" ht="49.5" customHeight="1">
      <c r="A16" s="112" t="s">
        <v>251</v>
      </c>
      <c r="B16" s="328" t="s">
        <v>252</v>
      </c>
      <c r="C16" s="329"/>
    </row>
    <row r="17" spans="1:3" ht="51.75" customHeight="1">
      <c r="A17" s="112" t="s">
        <v>253</v>
      </c>
      <c r="B17" s="328" t="s">
        <v>254</v>
      </c>
      <c r="C17" s="329"/>
    </row>
    <row r="18" spans="1:3" s="137" customFormat="1" ht="43.5" customHeight="1">
      <c r="A18" s="112" t="s">
        <v>272</v>
      </c>
      <c r="B18" s="333" t="s">
        <v>268</v>
      </c>
      <c r="C18" s="334"/>
    </row>
    <row r="19" spans="1:3" s="137" customFormat="1" ht="35.25" customHeight="1">
      <c r="A19" s="112" t="s">
        <v>273</v>
      </c>
      <c r="B19" s="333" t="s">
        <v>269</v>
      </c>
      <c r="C19" s="334"/>
    </row>
    <row r="20" spans="1:3" s="137" customFormat="1" ht="67.5" customHeight="1">
      <c r="A20" s="112" t="s">
        <v>274</v>
      </c>
      <c r="B20" s="333" t="s">
        <v>270</v>
      </c>
      <c r="C20" s="334"/>
    </row>
    <row r="21" spans="1:3" s="137" customFormat="1" ht="48.75" customHeight="1">
      <c r="A21" s="112" t="s">
        <v>276</v>
      </c>
      <c r="B21" s="333" t="s">
        <v>271</v>
      </c>
      <c r="C21" s="334"/>
    </row>
    <row r="22" spans="1:3" ht="55.5" customHeight="1">
      <c r="A22" s="112" t="s">
        <v>395</v>
      </c>
      <c r="B22" s="322" t="s">
        <v>150</v>
      </c>
      <c r="C22" s="323"/>
    </row>
    <row r="23" spans="1:3" ht="48.75" customHeight="1">
      <c r="A23" s="112" t="s">
        <v>396</v>
      </c>
      <c r="B23" s="322" t="s">
        <v>397</v>
      </c>
      <c r="C23" s="323"/>
    </row>
    <row r="24" spans="1:3" s="141" customFormat="1" ht="45" customHeight="1">
      <c r="A24" s="140" t="s">
        <v>398</v>
      </c>
      <c r="B24" s="326" t="s">
        <v>399</v>
      </c>
      <c r="C24" s="327"/>
    </row>
    <row r="25" spans="1:3" ht="32.25" customHeight="1">
      <c r="A25" s="112" t="s">
        <v>323</v>
      </c>
      <c r="B25" s="322" t="s">
        <v>151</v>
      </c>
      <c r="C25" s="323"/>
    </row>
    <row r="26" spans="1:3" ht="38.25" customHeight="1">
      <c r="A26" s="112" t="s">
        <v>324</v>
      </c>
      <c r="B26" s="322" t="s">
        <v>149</v>
      </c>
      <c r="C26" s="323"/>
    </row>
    <row r="27" spans="1:3" ht="23.25" customHeight="1">
      <c r="A27" s="112" t="s">
        <v>304</v>
      </c>
      <c r="B27" s="322" t="s">
        <v>152</v>
      </c>
      <c r="C27" s="323"/>
    </row>
    <row r="28" spans="1:3" ht="39.75" customHeight="1">
      <c r="A28" s="112" t="s">
        <v>329</v>
      </c>
      <c r="B28" s="322" t="s">
        <v>330</v>
      </c>
      <c r="C28" s="323"/>
    </row>
    <row r="29" spans="1:3" ht="52.5" customHeight="1">
      <c r="A29" s="112" t="s">
        <v>294</v>
      </c>
      <c r="B29" s="328" t="s">
        <v>349</v>
      </c>
      <c r="C29" s="329"/>
    </row>
    <row r="30" spans="1:3" ht="48" customHeight="1">
      <c r="A30" s="112" t="s">
        <v>295</v>
      </c>
      <c r="B30" s="328" t="s">
        <v>202</v>
      </c>
      <c r="C30" s="329"/>
    </row>
    <row r="31" spans="1:3" ht="40.5" customHeight="1">
      <c r="A31" s="112" t="s">
        <v>334</v>
      </c>
      <c r="B31" s="328" t="s">
        <v>333</v>
      </c>
      <c r="C31" s="329"/>
    </row>
    <row r="32" spans="1:3" ht="82.5" customHeight="1">
      <c r="A32" s="112" t="s">
        <v>332</v>
      </c>
      <c r="B32" s="322" t="s">
        <v>331</v>
      </c>
      <c r="C32" s="323"/>
    </row>
    <row r="33" spans="1:3" ht="52.5" customHeight="1">
      <c r="A33" s="112" t="s">
        <v>337</v>
      </c>
      <c r="B33" s="322" t="s">
        <v>338</v>
      </c>
      <c r="C33" s="323"/>
    </row>
    <row r="34" spans="1:3" ht="52.5" customHeight="1">
      <c r="A34" s="112" t="s">
        <v>336</v>
      </c>
      <c r="B34" s="322" t="s">
        <v>335</v>
      </c>
      <c r="C34" s="323"/>
    </row>
    <row r="35" spans="1:3" ht="68.25" customHeight="1">
      <c r="A35" s="112" t="s">
        <v>340</v>
      </c>
      <c r="B35" s="322" t="s">
        <v>339</v>
      </c>
      <c r="C35" s="323"/>
    </row>
    <row r="36" spans="1:3" ht="45.75" customHeight="1">
      <c r="A36" s="112" t="s">
        <v>342</v>
      </c>
      <c r="B36" s="328" t="s">
        <v>341</v>
      </c>
      <c r="C36" s="329"/>
    </row>
    <row r="37" spans="1:3" ht="45.75" customHeight="1">
      <c r="A37" s="112" t="s">
        <v>344</v>
      </c>
      <c r="B37" s="328" t="s">
        <v>343</v>
      </c>
      <c r="C37" s="329"/>
    </row>
    <row r="38" spans="1:3" ht="45.75" customHeight="1">
      <c r="A38" s="112" t="s">
        <v>345</v>
      </c>
      <c r="B38" s="328" t="s">
        <v>347</v>
      </c>
      <c r="C38" s="329"/>
    </row>
    <row r="39" spans="1:3" ht="45.75" customHeight="1">
      <c r="A39" s="112" t="s">
        <v>346</v>
      </c>
      <c r="B39" s="328" t="s">
        <v>348</v>
      </c>
      <c r="C39" s="329"/>
    </row>
    <row r="40" spans="1:3" s="141" customFormat="1" ht="57.75" customHeight="1">
      <c r="A40" s="112" t="s">
        <v>427</v>
      </c>
      <c r="B40" s="326" t="s">
        <v>426</v>
      </c>
      <c r="C40" s="327"/>
    </row>
    <row r="41" spans="1:3" s="141" customFormat="1" ht="39.75" customHeight="1">
      <c r="A41" s="112" t="s">
        <v>448</v>
      </c>
      <c r="B41" s="326" t="s">
        <v>449</v>
      </c>
      <c r="C41" s="327"/>
    </row>
    <row r="42" spans="1:3" s="141" customFormat="1" ht="64.5" customHeight="1">
      <c r="A42" s="112" t="s">
        <v>452</v>
      </c>
      <c r="B42" s="326" t="s">
        <v>451</v>
      </c>
      <c r="C42" s="327"/>
    </row>
    <row r="43" spans="1:3" ht="30.75" customHeight="1">
      <c r="A43" s="112" t="s">
        <v>301</v>
      </c>
      <c r="B43" s="322" t="s">
        <v>325</v>
      </c>
      <c r="C43" s="323"/>
    </row>
    <row r="44" spans="1:3" s="141" customFormat="1" ht="40.5" customHeight="1">
      <c r="A44" s="140" t="s">
        <v>302</v>
      </c>
      <c r="B44" s="324" t="s">
        <v>154</v>
      </c>
      <c r="C44" s="325"/>
    </row>
    <row r="45" spans="1:3" s="138" customFormat="1" ht="33" customHeight="1">
      <c r="A45" s="140" t="s">
        <v>303</v>
      </c>
      <c r="B45" s="324" t="s">
        <v>230</v>
      </c>
      <c r="C45" s="325"/>
    </row>
    <row r="46" spans="1:3" s="141" customFormat="1" ht="45.75" customHeight="1">
      <c r="A46" s="140" t="s">
        <v>296</v>
      </c>
      <c r="B46" s="324" t="s">
        <v>229</v>
      </c>
      <c r="C46" s="325"/>
    </row>
    <row r="47" spans="1:3" s="141" customFormat="1" ht="49.5" customHeight="1">
      <c r="A47" s="140" t="s">
        <v>297</v>
      </c>
      <c r="B47" s="330" t="s">
        <v>155</v>
      </c>
      <c r="C47" s="331"/>
    </row>
    <row r="48" spans="1:3" s="141" customFormat="1" ht="35.25" customHeight="1">
      <c r="A48" s="140" t="s">
        <v>298</v>
      </c>
      <c r="B48" s="326" t="s">
        <v>228</v>
      </c>
      <c r="C48" s="327"/>
    </row>
    <row r="49" spans="1:3" ht="32.25" customHeight="1">
      <c r="A49" s="332" t="s">
        <v>16</v>
      </c>
      <c r="B49" s="332"/>
      <c r="C49" s="332"/>
    </row>
    <row r="50" spans="1:3" ht="33" customHeight="1">
      <c r="A50" s="112" t="s">
        <v>299</v>
      </c>
      <c r="B50" s="322" t="s">
        <v>326</v>
      </c>
      <c r="C50" s="323"/>
    </row>
    <row r="51" spans="1:3" ht="85.5" customHeight="1">
      <c r="A51" s="112" t="s">
        <v>300</v>
      </c>
      <c r="B51" s="322" t="s">
        <v>17</v>
      </c>
      <c r="C51" s="323"/>
    </row>
  </sheetData>
  <mergeCells count="47">
    <mergeCell ref="A2:C2"/>
    <mergeCell ref="B3:C3"/>
    <mergeCell ref="B20:C20"/>
    <mergeCell ref="B21:C21"/>
    <mergeCell ref="B23:C23"/>
    <mergeCell ref="B22:C22"/>
    <mergeCell ref="B16:C16"/>
    <mergeCell ref="B17:C17"/>
    <mergeCell ref="B18:C18"/>
    <mergeCell ref="B19:C19"/>
    <mergeCell ref="B8:C8"/>
    <mergeCell ref="A6:C6"/>
    <mergeCell ref="B9:C9"/>
    <mergeCell ref="B13:C13"/>
    <mergeCell ref="A10:C10"/>
    <mergeCell ref="B11:C11"/>
    <mergeCell ref="B12:C12"/>
    <mergeCell ref="B38:C38"/>
    <mergeCell ref="B39:C39"/>
    <mergeCell ref="B15:C15"/>
    <mergeCell ref="B26:C26"/>
    <mergeCell ref="B14:C14"/>
    <mergeCell ref="B37:C37"/>
    <mergeCell ref="B34:C34"/>
    <mergeCell ref="B36:C36"/>
    <mergeCell ref="B27:C27"/>
    <mergeCell ref="B32:C32"/>
    <mergeCell ref="B28:C28"/>
    <mergeCell ref="B31:C31"/>
    <mergeCell ref="B25:C25"/>
    <mergeCell ref="B51:C51"/>
    <mergeCell ref="B46:C46"/>
    <mergeCell ref="B50:C50"/>
    <mergeCell ref="B47:C47"/>
    <mergeCell ref="B45:C45"/>
    <mergeCell ref="A49:C49"/>
    <mergeCell ref="B48:C48"/>
    <mergeCell ref="B43:C43"/>
    <mergeCell ref="B44:C44"/>
    <mergeCell ref="B33:C33"/>
    <mergeCell ref="B24:C24"/>
    <mergeCell ref="B35:C35"/>
    <mergeCell ref="B30:C30"/>
    <mergeCell ref="B29:C29"/>
    <mergeCell ref="B40:C40"/>
    <mergeCell ref="B41:C41"/>
    <mergeCell ref="B42:C42"/>
  </mergeCells>
  <phoneticPr fontId="5" type="noConversion"/>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dimension ref="A1:H21"/>
  <sheetViews>
    <sheetView view="pageBreakPreview" zoomScaleSheetLayoutView="100" workbookViewId="0">
      <selection activeCell="E13" sqref="E13"/>
    </sheetView>
  </sheetViews>
  <sheetFormatPr defaultRowHeight="15.75"/>
  <cols>
    <col min="1" max="1" width="2.7109375" style="77" customWidth="1"/>
    <col min="2" max="2" width="7.28515625" style="92" customWidth="1"/>
    <col min="3" max="3" width="10.5703125" style="92" customWidth="1"/>
    <col min="4" max="4" width="31.140625" style="77" customWidth="1"/>
    <col min="5" max="5" width="43.42578125" style="77" customWidth="1"/>
    <col min="6" max="6" width="15.28515625" style="77" customWidth="1"/>
    <col min="7" max="8" width="9.140625" style="77" customWidth="1"/>
    <col min="9" max="9" width="11.28515625" style="77" customWidth="1"/>
    <col min="10" max="16384" width="9.140625" style="77"/>
  </cols>
  <sheetData>
    <row r="1" spans="1:8">
      <c r="B1" s="78"/>
      <c r="C1" s="78"/>
      <c r="D1" s="79"/>
      <c r="E1" s="79" t="s">
        <v>143</v>
      </c>
      <c r="F1" s="80"/>
      <c r="G1" s="80"/>
    </row>
    <row r="2" spans="1:8">
      <c r="B2" s="78"/>
      <c r="C2" s="78"/>
      <c r="D2" s="79"/>
      <c r="E2" s="304" t="s">
        <v>474</v>
      </c>
      <c r="F2" s="80"/>
      <c r="G2" s="80"/>
    </row>
    <row r="3" spans="1:8" s="120" customFormat="1" ht="42" customHeight="1">
      <c r="B3" s="315"/>
      <c r="C3" s="315"/>
      <c r="D3" s="315"/>
      <c r="E3" s="160" t="s">
        <v>476</v>
      </c>
      <c r="F3" s="160"/>
      <c r="G3" s="160"/>
    </row>
    <row r="4" spans="1:8" s="120" customFormat="1" ht="12.75">
      <c r="C4" s="161"/>
    </row>
    <row r="5" spans="1:8">
      <c r="B5" s="78"/>
      <c r="C5" s="79"/>
      <c r="D5" s="79"/>
      <c r="E5" s="79"/>
      <c r="F5" s="82"/>
    </row>
    <row r="6" spans="1:8">
      <c r="A6" s="83"/>
      <c r="B6" s="78"/>
      <c r="C6" s="78"/>
      <c r="D6" s="78"/>
      <c r="E6" s="78"/>
      <c r="F6" s="84"/>
      <c r="G6" s="83"/>
      <c r="H6" s="85"/>
    </row>
    <row r="7" spans="1:8">
      <c r="A7" s="83"/>
      <c r="B7" s="341" t="s">
        <v>144</v>
      </c>
      <c r="C7" s="341"/>
      <c r="D7" s="341"/>
      <c r="E7" s="341"/>
      <c r="F7" s="78"/>
      <c r="G7" s="78"/>
      <c r="H7" s="81"/>
    </row>
    <row r="8" spans="1:8" ht="32.25" customHeight="1">
      <c r="A8" s="83"/>
      <c r="B8" s="342" t="s">
        <v>463</v>
      </c>
      <c r="C8" s="342"/>
      <c r="D8" s="342"/>
      <c r="E8" s="342"/>
      <c r="F8" s="78"/>
      <c r="G8" s="78"/>
      <c r="H8" s="81"/>
    </row>
    <row r="9" spans="1:8">
      <c r="A9" s="83"/>
      <c r="B9" s="78"/>
      <c r="C9" s="78"/>
      <c r="D9" s="78"/>
      <c r="E9" s="78"/>
      <c r="F9" s="86"/>
      <c r="G9" s="78"/>
      <c r="H9" s="81"/>
    </row>
    <row r="10" spans="1:8" ht="69" customHeight="1">
      <c r="B10" s="87" t="s">
        <v>29</v>
      </c>
      <c r="C10" s="88" t="s">
        <v>260</v>
      </c>
      <c r="D10" s="88" t="s">
        <v>259</v>
      </c>
      <c r="E10" s="88" t="s">
        <v>258</v>
      </c>
      <c r="F10" s="80"/>
      <c r="G10" s="80"/>
    </row>
    <row r="11" spans="1:8" s="144" customFormat="1">
      <c r="B11" s="143">
        <v>1</v>
      </c>
      <c r="C11" s="143">
        <v>2</v>
      </c>
      <c r="D11" s="143">
        <v>3</v>
      </c>
      <c r="E11" s="143">
        <v>4</v>
      </c>
      <c r="F11" s="145"/>
      <c r="G11" s="145"/>
    </row>
    <row r="12" spans="1:8">
      <c r="B12" s="343" t="s">
        <v>148</v>
      </c>
      <c r="C12" s="344"/>
      <c r="D12" s="344"/>
      <c r="E12" s="345"/>
      <c r="F12" s="80"/>
      <c r="G12" s="80"/>
    </row>
    <row r="13" spans="1:8" ht="40.5" customHeight="1">
      <c r="B13" s="89">
        <v>1</v>
      </c>
      <c r="C13" s="90" t="s">
        <v>84</v>
      </c>
      <c r="D13" s="139" t="s">
        <v>239</v>
      </c>
      <c r="E13" s="139" t="s">
        <v>216</v>
      </c>
      <c r="F13" s="91"/>
      <c r="G13" s="91"/>
    </row>
    <row r="14" spans="1:8" ht="37.5" customHeight="1">
      <c r="B14" s="89">
        <v>2</v>
      </c>
      <c r="C14" s="90" t="s">
        <v>84</v>
      </c>
      <c r="D14" s="139" t="s">
        <v>240</v>
      </c>
      <c r="E14" s="139" t="s">
        <v>217</v>
      </c>
      <c r="F14" s="91"/>
      <c r="G14" s="91"/>
    </row>
    <row r="15" spans="1:8" ht="31.5">
      <c r="B15" s="89">
        <v>3</v>
      </c>
      <c r="C15" s="90" t="s">
        <v>84</v>
      </c>
      <c r="D15" s="139" t="s">
        <v>241</v>
      </c>
      <c r="E15" s="139" t="s">
        <v>218</v>
      </c>
    </row>
    <row r="16" spans="1:8" ht="31.5">
      <c r="B16" s="89">
        <v>4</v>
      </c>
      <c r="C16" s="90" t="s">
        <v>84</v>
      </c>
      <c r="D16" s="139" t="s">
        <v>242</v>
      </c>
      <c r="E16" s="139" t="s">
        <v>219</v>
      </c>
    </row>
    <row r="17" spans="2:5" ht="31.5">
      <c r="B17" s="89">
        <v>5</v>
      </c>
      <c r="C17" s="90" t="s">
        <v>109</v>
      </c>
      <c r="D17" s="139" t="s">
        <v>243</v>
      </c>
      <c r="E17" s="139" t="s">
        <v>220</v>
      </c>
    </row>
    <row r="18" spans="2:5" ht="31.5">
      <c r="B18" s="89">
        <v>6</v>
      </c>
      <c r="C18" s="90" t="s">
        <v>84</v>
      </c>
      <c r="D18" s="139" t="s">
        <v>244</v>
      </c>
      <c r="E18" s="139" t="s">
        <v>222</v>
      </c>
    </row>
    <row r="19" spans="2:5" ht="31.5">
      <c r="B19" s="89">
        <v>7</v>
      </c>
      <c r="C19" s="90" t="s">
        <v>84</v>
      </c>
      <c r="D19" s="139" t="s">
        <v>245</v>
      </c>
      <c r="E19" s="139" t="s">
        <v>223</v>
      </c>
    </row>
    <row r="20" spans="2:5" ht="31.5">
      <c r="B20" s="89">
        <v>8</v>
      </c>
      <c r="C20" s="90" t="s">
        <v>84</v>
      </c>
      <c r="D20" s="139" t="s">
        <v>246</v>
      </c>
      <c r="E20" s="139" t="s">
        <v>224</v>
      </c>
    </row>
    <row r="21" spans="2:5" ht="36" customHeight="1">
      <c r="B21" s="89">
        <v>9</v>
      </c>
      <c r="C21" s="90" t="s">
        <v>109</v>
      </c>
      <c r="D21" s="139" t="s">
        <v>247</v>
      </c>
      <c r="E21" s="139" t="s">
        <v>226</v>
      </c>
    </row>
  </sheetData>
  <mergeCells count="4">
    <mergeCell ref="B7:E7"/>
    <mergeCell ref="B8:E8"/>
    <mergeCell ref="B12:E12"/>
    <mergeCell ref="B3:D3"/>
  </mergeCells>
  <pageMargins left="0.7" right="0.7" top="0.75" bottom="0.75" header="0.3" footer="0.3"/>
  <pageSetup paperSize="9" scale="91" orientation="portrait" verticalDpi="4294967293" r:id="rId1"/>
</worksheet>
</file>

<file path=xl/worksheets/sheet4.xml><?xml version="1.0" encoding="utf-8"?>
<worksheet xmlns="http://schemas.openxmlformats.org/spreadsheetml/2006/main" xmlns:r="http://schemas.openxmlformats.org/officeDocument/2006/relationships">
  <dimension ref="A1:M61"/>
  <sheetViews>
    <sheetView view="pageBreakPreview" zoomScaleSheetLayoutView="100" workbookViewId="0">
      <selection activeCell="J8" sqref="J8:J9"/>
    </sheetView>
  </sheetViews>
  <sheetFormatPr defaultRowHeight="12.75"/>
  <cols>
    <col min="1" max="1" width="2.7109375" style="285" customWidth="1"/>
    <col min="2" max="2" width="4.5703125" style="36" customWidth="1"/>
    <col min="3" max="4" width="3.7109375" style="36" customWidth="1"/>
    <col min="5" max="5" width="4" style="36" customWidth="1"/>
    <col min="6" max="6" width="4.140625" style="36" customWidth="1"/>
    <col min="7" max="7" width="3.85546875" style="36" customWidth="1"/>
    <col min="8" max="8" width="5" style="36" customWidth="1"/>
    <col min="9" max="9" width="9" style="36" customWidth="1"/>
    <col min="10" max="10" width="56" style="36" customWidth="1"/>
    <col min="11" max="11" width="14.140625" style="37" customWidth="1"/>
    <col min="12" max="12" width="14.85546875" style="38" customWidth="1"/>
    <col min="13" max="13" width="13.7109375" style="38" bestFit="1" customWidth="1"/>
    <col min="14" max="16384" width="9.140625" style="39"/>
  </cols>
  <sheetData>
    <row r="1" spans="1:13">
      <c r="J1" s="113"/>
      <c r="L1" s="38" t="s">
        <v>139</v>
      </c>
    </row>
    <row r="2" spans="1:13" s="120" customFormat="1" ht="10.5" customHeight="1">
      <c r="A2" s="315"/>
      <c r="B2" s="315"/>
      <c r="C2" s="315"/>
      <c r="D2" s="315"/>
    </row>
    <row r="3" spans="1:13" s="120" customFormat="1" ht="67.5" customHeight="1">
      <c r="A3" s="115"/>
      <c r="B3" s="346"/>
      <c r="C3" s="346"/>
      <c r="D3" s="346"/>
      <c r="K3" s="347" t="s">
        <v>477</v>
      </c>
      <c r="L3" s="347"/>
      <c r="M3" s="347"/>
    </row>
    <row r="4" spans="1:13" s="120" customFormat="1">
      <c r="A4" s="115"/>
    </row>
    <row r="5" spans="1:13" ht="15">
      <c r="A5" s="286"/>
      <c r="B5" s="40"/>
      <c r="C5" s="40"/>
      <c r="D5" s="40"/>
      <c r="E5" s="40"/>
      <c r="F5" s="40"/>
      <c r="G5" s="40"/>
      <c r="H5" s="40"/>
      <c r="I5" s="40"/>
      <c r="J5" s="40"/>
      <c r="K5" s="41"/>
    </row>
    <row r="6" spans="1:13" ht="12.75" customHeight="1">
      <c r="A6" s="348" t="s">
        <v>464</v>
      </c>
      <c r="B6" s="348"/>
      <c r="C6" s="348"/>
      <c r="D6" s="348"/>
      <c r="E6" s="348"/>
      <c r="F6" s="348"/>
      <c r="G6" s="348"/>
      <c r="H6" s="348"/>
      <c r="I6" s="348"/>
      <c r="J6" s="348"/>
      <c r="K6" s="348"/>
      <c r="L6" s="348"/>
      <c r="M6" s="348"/>
    </row>
    <row r="7" spans="1:13" ht="15">
      <c r="A7" s="286" t="s">
        <v>76</v>
      </c>
      <c r="B7" s="40"/>
      <c r="C7" s="40"/>
      <c r="D7" s="40"/>
      <c r="E7" s="40"/>
      <c r="F7" s="40"/>
      <c r="G7" s="40"/>
      <c r="H7" s="40"/>
      <c r="I7" s="40"/>
      <c r="J7" s="42"/>
      <c r="L7" s="43"/>
      <c r="M7" s="44" t="s">
        <v>77</v>
      </c>
    </row>
    <row r="8" spans="1:13" ht="17.25" customHeight="1">
      <c r="A8" s="356" t="s">
        <v>29</v>
      </c>
      <c r="B8" s="353" t="s">
        <v>78</v>
      </c>
      <c r="C8" s="354"/>
      <c r="D8" s="354"/>
      <c r="E8" s="354"/>
      <c r="F8" s="354"/>
      <c r="G8" s="354"/>
      <c r="H8" s="354"/>
      <c r="I8" s="355"/>
      <c r="J8" s="349" t="s">
        <v>256</v>
      </c>
      <c r="K8" s="350" t="s">
        <v>292</v>
      </c>
      <c r="L8" s="350" t="s">
        <v>328</v>
      </c>
      <c r="M8" s="352" t="s">
        <v>465</v>
      </c>
    </row>
    <row r="9" spans="1:13" ht="135.75" customHeight="1">
      <c r="A9" s="357"/>
      <c r="B9" s="94" t="s">
        <v>263</v>
      </c>
      <c r="C9" s="94" t="s">
        <v>79</v>
      </c>
      <c r="D9" s="94" t="s">
        <v>80</v>
      </c>
      <c r="E9" s="94" t="s">
        <v>81</v>
      </c>
      <c r="F9" s="94" t="s">
        <v>82</v>
      </c>
      <c r="G9" s="94" t="s">
        <v>83</v>
      </c>
      <c r="H9" s="94" t="s">
        <v>262</v>
      </c>
      <c r="I9" s="94" t="s">
        <v>261</v>
      </c>
      <c r="J9" s="349"/>
      <c r="K9" s="351"/>
      <c r="L9" s="351"/>
      <c r="M9" s="352"/>
    </row>
    <row r="10" spans="1:13">
      <c r="A10" s="45">
        <v>1</v>
      </c>
      <c r="B10" s="45">
        <v>2</v>
      </c>
      <c r="C10" s="45">
        <v>3</v>
      </c>
      <c r="D10" s="45">
        <v>4</v>
      </c>
      <c r="E10" s="45">
        <v>5</v>
      </c>
      <c r="F10" s="45">
        <v>6</v>
      </c>
      <c r="G10" s="45">
        <v>7</v>
      </c>
      <c r="H10" s="45">
        <v>8</v>
      </c>
      <c r="I10" s="45">
        <v>9</v>
      </c>
      <c r="J10" s="45">
        <v>10</v>
      </c>
      <c r="K10" s="45">
        <v>11</v>
      </c>
      <c r="L10" s="45">
        <v>12</v>
      </c>
      <c r="M10" s="45">
        <v>13</v>
      </c>
    </row>
    <row r="11" spans="1:13" s="38" customFormat="1">
      <c r="A11" s="45">
        <v>1</v>
      </c>
      <c r="B11" s="46" t="s">
        <v>84</v>
      </c>
      <c r="C11" s="46">
        <v>1</v>
      </c>
      <c r="D11" s="46" t="s">
        <v>8</v>
      </c>
      <c r="E11" s="46" t="s">
        <v>8</v>
      </c>
      <c r="F11" s="46" t="s">
        <v>84</v>
      </c>
      <c r="G11" s="46" t="s">
        <v>8</v>
      </c>
      <c r="H11" s="46" t="s">
        <v>85</v>
      </c>
      <c r="I11" s="47" t="s">
        <v>84</v>
      </c>
      <c r="J11" s="48" t="s">
        <v>86</v>
      </c>
      <c r="K11" s="151">
        <f>K12+K25+K33+K16+K37+K38</f>
        <v>1093.0999999999999</v>
      </c>
      <c r="L11" s="151">
        <f>L12+L25+L33+L16+L37</f>
        <v>1132.6000000000001</v>
      </c>
      <c r="M11" s="151">
        <f>M12+M25+M33+M16+M37</f>
        <v>1182.5999999999999</v>
      </c>
    </row>
    <row r="12" spans="1:13">
      <c r="A12" s="45">
        <v>2</v>
      </c>
      <c r="B12" s="49" t="s">
        <v>84</v>
      </c>
      <c r="C12" s="50" t="s">
        <v>87</v>
      </c>
      <c r="D12" s="49" t="s">
        <v>30</v>
      </c>
      <c r="E12" s="49" t="s">
        <v>8</v>
      </c>
      <c r="F12" s="49" t="s">
        <v>84</v>
      </c>
      <c r="G12" s="49" t="s">
        <v>8</v>
      </c>
      <c r="H12" s="49" t="s">
        <v>85</v>
      </c>
      <c r="I12" s="47" t="s">
        <v>84</v>
      </c>
      <c r="J12" s="48" t="s">
        <v>88</v>
      </c>
      <c r="K12" s="151">
        <f>K13</f>
        <v>912.3</v>
      </c>
      <c r="L12" s="151">
        <f t="shared" ref="L12:M12" si="0">L13</f>
        <v>945.7</v>
      </c>
      <c r="M12" s="151">
        <f t="shared" si="0"/>
        <v>988.8</v>
      </c>
    </row>
    <row r="13" spans="1:13">
      <c r="A13" s="45">
        <v>3</v>
      </c>
      <c r="B13" s="49" t="s">
        <v>89</v>
      </c>
      <c r="C13" s="50" t="s">
        <v>87</v>
      </c>
      <c r="D13" s="49" t="s">
        <v>30</v>
      </c>
      <c r="E13" s="49" t="s">
        <v>31</v>
      </c>
      <c r="F13" s="49" t="s">
        <v>84</v>
      </c>
      <c r="G13" s="49" t="s">
        <v>30</v>
      </c>
      <c r="H13" s="49" t="s">
        <v>85</v>
      </c>
      <c r="I13" s="47" t="s">
        <v>26</v>
      </c>
      <c r="J13" s="48" t="s">
        <v>91</v>
      </c>
      <c r="K13" s="151">
        <f>K14+K15</f>
        <v>912.3</v>
      </c>
      <c r="L13" s="151">
        <f t="shared" ref="L13:M13" si="1">L14+L15</f>
        <v>945.7</v>
      </c>
      <c r="M13" s="151">
        <f t="shared" si="1"/>
        <v>988.8</v>
      </c>
    </row>
    <row r="14" spans="1:13" ht="63.75">
      <c r="A14" s="45">
        <v>4</v>
      </c>
      <c r="B14" s="51" t="s">
        <v>89</v>
      </c>
      <c r="C14" s="52" t="s">
        <v>87</v>
      </c>
      <c r="D14" s="51" t="s">
        <v>30</v>
      </c>
      <c r="E14" s="51" t="s">
        <v>31</v>
      </c>
      <c r="F14" s="51" t="s">
        <v>90</v>
      </c>
      <c r="G14" s="51" t="s">
        <v>30</v>
      </c>
      <c r="H14" s="51" t="s">
        <v>85</v>
      </c>
      <c r="I14" s="53" t="s">
        <v>26</v>
      </c>
      <c r="J14" s="55" t="s">
        <v>248</v>
      </c>
      <c r="K14" s="217">
        <v>761.3</v>
      </c>
      <c r="L14" s="217">
        <v>788.7</v>
      </c>
      <c r="M14" s="217">
        <v>825.8</v>
      </c>
    </row>
    <row r="15" spans="1:13" ht="90.75" customHeight="1">
      <c r="A15" s="45">
        <v>5</v>
      </c>
      <c r="B15" s="51" t="s">
        <v>89</v>
      </c>
      <c r="C15" s="52" t="s">
        <v>87</v>
      </c>
      <c r="D15" s="51" t="s">
        <v>30</v>
      </c>
      <c r="E15" s="51" t="s">
        <v>31</v>
      </c>
      <c r="F15" s="51" t="s">
        <v>92</v>
      </c>
      <c r="G15" s="51" t="s">
        <v>30</v>
      </c>
      <c r="H15" s="51" t="s">
        <v>85</v>
      </c>
      <c r="I15" s="53" t="s">
        <v>26</v>
      </c>
      <c r="J15" s="55" t="s">
        <v>93</v>
      </c>
      <c r="K15" s="217">
        <v>151</v>
      </c>
      <c r="L15" s="217">
        <v>157</v>
      </c>
      <c r="M15" s="217">
        <v>163</v>
      </c>
    </row>
    <row r="16" spans="1:13" ht="31.5">
      <c r="A16" s="45">
        <v>6</v>
      </c>
      <c r="B16" s="56" t="s">
        <v>49</v>
      </c>
      <c r="C16" s="56" t="s">
        <v>87</v>
      </c>
      <c r="D16" s="56" t="s">
        <v>35</v>
      </c>
      <c r="E16" s="56" t="s">
        <v>96</v>
      </c>
      <c r="F16" s="56" t="s">
        <v>8</v>
      </c>
      <c r="G16" s="56" t="s">
        <v>30</v>
      </c>
      <c r="H16" s="56" t="s">
        <v>85</v>
      </c>
      <c r="I16" s="56" t="s">
        <v>26</v>
      </c>
      <c r="J16" s="57" t="s">
        <v>153</v>
      </c>
      <c r="K16" s="218">
        <f>K17+K19+K21+K23</f>
        <v>102.8</v>
      </c>
      <c r="L16" s="218">
        <f>L17+L19+L21+L23</f>
        <v>106.19999999999999</v>
      </c>
      <c r="M16" s="218">
        <f>M17+M19+M21+M23</f>
        <v>110.39999999999999</v>
      </c>
    </row>
    <row r="17" spans="1:13" ht="57.75" customHeight="1">
      <c r="A17" s="45">
        <v>7</v>
      </c>
      <c r="B17" s="58" t="s">
        <v>49</v>
      </c>
      <c r="C17" s="58" t="s">
        <v>87</v>
      </c>
      <c r="D17" s="58" t="s">
        <v>35</v>
      </c>
      <c r="E17" s="58" t="s">
        <v>96</v>
      </c>
      <c r="F17" s="58" t="s">
        <v>97</v>
      </c>
      <c r="G17" s="58" t="s">
        <v>30</v>
      </c>
      <c r="H17" s="58" t="s">
        <v>85</v>
      </c>
      <c r="I17" s="58" t="s">
        <v>26</v>
      </c>
      <c r="J17" s="59" t="s">
        <v>197</v>
      </c>
      <c r="K17" s="217">
        <f>K18</f>
        <v>47.2</v>
      </c>
      <c r="L17" s="217">
        <f t="shared" ref="L17:M17" si="2">L18</f>
        <v>48.8</v>
      </c>
      <c r="M17" s="217">
        <f t="shared" si="2"/>
        <v>51.1</v>
      </c>
    </row>
    <row r="18" spans="1:13" ht="90.75" customHeight="1">
      <c r="A18" s="45">
        <v>8</v>
      </c>
      <c r="B18" s="58" t="s">
        <v>49</v>
      </c>
      <c r="C18" s="58" t="s">
        <v>87</v>
      </c>
      <c r="D18" s="58" t="s">
        <v>35</v>
      </c>
      <c r="E18" s="58" t="s">
        <v>96</v>
      </c>
      <c r="F18" s="58" t="s">
        <v>407</v>
      </c>
      <c r="G18" s="58" t="s">
        <v>30</v>
      </c>
      <c r="H18" s="58" t="s">
        <v>85</v>
      </c>
      <c r="I18" s="58" t="s">
        <v>26</v>
      </c>
      <c r="J18" s="59" t="s">
        <v>408</v>
      </c>
      <c r="K18" s="217">
        <v>47.2</v>
      </c>
      <c r="L18" s="217">
        <v>48.8</v>
      </c>
      <c r="M18" s="217">
        <v>51.1</v>
      </c>
    </row>
    <row r="19" spans="1:13" ht="69" customHeight="1">
      <c r="A19" s="45">
        <v>9</v>
      </c>
      <c r="B19" s="60" t="s">
        <v>49</v>
      </c>
      <c r="C19" s="60" t="s">
        <v>87</v>
      </c>
      <c r="D19" s="60" t="s">
        <v>35</v>
      </c>
      <c r="E19" s="60" t="s">
        <v>96</v>
      </c>
      <c r="F19" s="60" t="s">
        <v>98</v>
      </c>
      <c r="G19" s="60" t="s">
        <v>30</v>
      </c>
      <c r="H19" s="60" t="s">
        <v>85</v>
      </c>
      <c r="I19" s="60" t="s">
        <v>26</v>
      </c>
      <c r="J19" s="59" t="s">
        <v>196</v>
      </c>
      <c r="K19" s="217">
        <f>K20</f>
        <v>0.3</v>
      </c>
      <c r="L19" s="217">
        <f t="shared" ref="L19:M19" si="3">L20</f>
        <v>0.3</v>
      </c>
      <c r="M19" s="217">
        <f t="shared" si="3"/>
        <v>0.3</v>
      </c>
    </row>
    <row r="20" spans="1:13" ht="101.25" customHeight="1">
      <c r="A20" s="45">
        <v>10</v>
      </c>
      <c r="B20" s="60" t="s">
        <v>49</v>
      </c>
      <c r="C20" s="60" t="s">
        <v>87</v>
      </c>
      <c r="D20" s="60" t="s">
        <v>35</v>
      </c>
      <c r="E20" s="60" t="s">
        <v>96</v>
      </c>
      <c r="F20" s="60" t="s">
        <v>409</v>
      </c>
      <c r="G20" s="60" t="s">
        <v>30</v>
      </c>
      <c r="H20" s="60" t="s">
        <v>85</v>
      </c>
      <c r="I20" s="60" t="s">
        <v>26</v>
      </c>
      <c r="J20" s="59" t="s">
        <v>410</v>
      </c>
      <c r="K20" s="217">
        <v>0.3</v>
      </c>
      <c r="L20" s="217">
        <v>0.3</v>
      </c>
      <c r="M20" s="217">
        <v>0.3</v>
      </c>
    </row>
    <row r="21" spans="1:13" ht="69" customHeight="1">
      <c r="A21" s="45">
        <v>11</v>
      </c>
      <c r="B21" s="60" t="s">
        <v>49</v>
      </c>
      <c r="C21" s="60" t="s">
        <v>87</v>
      </c>
      <c r="D21" s="60" t="s">
        <v>35</v>
      </c>
      <c r="E21" s="60" t="s">
        <v>96</v>
      </c>
      <c r="F21" s="60" t="s">
        <v>99</v>
      </c>
      <c r="G21" s="60" t="s">
        <v>30</v>
      </c>
      <c r="H21" s="60" t="s">
        <v>85</v>
      </c>
      <c r="I21" s="60" t="s">
        <v>26</v>
      </c>
      <c r="J21" s="59" t="s">
        <v>198</v>
      </c>
      <c r="K21" s="217">
        <f>K22</f>
        <v>62.1</v>
      </c>
      <c r="L21" s="217">
        <f t="shared" ref="L21:M21" si="4">L22</f>
        <v>64.099999999999994</v>
      </c>
      <c r="M21" s="217">
        <f t="shared" si="4"/>
        <v>66.8</v>
      </c>
    </row>
    <row r="22" spans="1:13" ht="101.25" customHeight="1">
      <c r="A22" s="45">
        <v>12</v>
      </c>
      <c r="B22" s="60" t="s">
        <v>49</v>
      </c>
      <c r="C22" s="60" t="s">
        <v>87</v>
      </c>
      <c r="D22" s="60" t="s">
        <v>35</v>
      </c>
      <c r="E22" s="60" t="s">
        <v>96</v>
      </c>
      <c r="F22" s="60" t="s">
        <v>411</v>
      </c>
      <c r="G22" s="60" t="s">
        <v>30</v>
      </c>
      <c r="H22" s="60" t="s">
        <v>85</v>
      </c>
      <c r="I22" s="60" t="s">
        <v>26</v>
      </c>
      <c r="J22" s="59" t="s">
        <v>413</v>
      </c>
      <c r="K22" s="217">
        <v>62.1</v>
      </c>
      <c r="L22" s="217">
        <v>64.099999999999994</v>
      </c>
      <c r="M22" s="217">
        <v>66.8</v>
      </c>
    </row>
    <row r="23" spans="1:13" ht="62.25" customHeight="1">
      <c r="A23" s="45">
        <v>13</v>
      </c>
      <c r="B23" s="60" t="s">
        <v>49</v>
      </c>
      <c r="C23" s="60" t="s">
        <v>87</v>
      </c>
      <c r="D23" s="60" t="s">
        <v>35</v>
      </c>
      <c r="E23" s="60" t="s">
        <v>96</v>
      </c>
      <c r="F23" s="60" t="s">
        <v>100</v>
      </c>
      <c r="G23" s="60" t="s">
        <v>30</v>
      </c>
      <c r="H23" s="60" t="s">
        <v>85</v>
      </c>
      <c r="I23" s="60" t="s">
        <v>26</v>
      </c>
      <c r="J23" s="59" t="s">
        <v>199</v>
      </c>
      <c r="K23" s="217">
        <f>K24</f>
        <v>-6.8</v>
      </c>
      <c r="L23" s="217">
        <f t="shared" ref="L23:M23" si="5">L24</f>
        <v>-7</v>
      </c>
      <c r="M23" s="217">
        <f t="shared" si="5"/>
        <v>-7.8</v>
      </c>
    </row>
    <row r="24" spans="1:13" ht="108" customHeight="1">
      <c r="A24" s="45">
        <v>14</v>
      </c>
      <c r="B24" s="60" t="s">
        <v>49</v>
      </c>
      <c r="C24" s="60" t="s">
        <v>87</v>
      </c>
      <c r="D24" s="60" t="s">
        <v>35</v>
      </c>
      <c r="E24" s="60" t="s">
        <v>96</v>
      </c>
      <c r="F24" s="60" t="s">
        <v>412</v>
      </c>
      <c r="G24" s="60" t="s">
        <v>30</v>
      </c>
      <c r="H24" s="60" t="s">
        <v>85</v>
      </c>
      <c r="I24" s="60" t="s">
        <v>26</v>
      </c>
      <c r="J24" s="59" t="s">
        <v>414</v>
      </c>
      <c r="K24" s="217">
        <v>-6.8</v>
      </c>
      <c r="L24" s="217">
        <v>-7</v>
      </c>
      <c r="M24" s="217">
        <v>-7.8</v>
      </c>
    </row>
    <row r="25" spans="1:13">
      <c r="A25" s="45">
        <v>15</v>
      </c>
      <c r="B25" s="49" t="s">
        <v>89</v>
      </c>
      <c r="C25" s="50" t="s">
        <v>87</v>
      </c>
      <c r="D25" s="49" t="s">
        <v>21</v>
      </c>
      <c r="E25" s="49" t="s">
        <v>8</v>
      </c>
      <c r="F25" s="49" t="s">
        <v>84</v>
      </c>
      <c r="G25" s="49" t="s">
        <v>8</v>
      </c>
      <c r="H25" s="49" t="s">
        <v>85</v>
      </c>
      <c r="I25" s="47" t="s">
        <v>84</v>
      </c>
      <c r="J25" s="48" t="s">
        <v>101</v>
      </c>
      <c r="K25" s="151">
        <f>K28+K26</f>
        <v>18</v>
      </c>
      <c r="L25" s="151">
        <f>L28+L26</f>
        <v>19.7</v>
      </c>
      <c r="M25" s="151">
        <f>M28+M26</f>
        <v>21.400000000000002</v>
      </c>
    </row>
    <row r="26" spans="1:13">
      <c r="A26" s="45">
        <v>16</v>
      </c>
      <c r="B26" s="61">
        <v>182</v>
      </c>
      <c r="C26" s="61">
        <v>1</v>
      </c>
      <c r="D26" s="61" t="s">
        <v>21</v>
      </c>
      <c r="E26" s="61" t="s">
        <v>30</v>
      </c>
      <c r="F26" s="61" t="s">
        <v>84</v>
      </c>
      <c r="G26" s="61" t="s">
        <v>8</v>
      </c>
      <c r="H26" s="61" t="s">
        <v>85</v>
      </c>
      <c r="I26" s="61">
        <v>110</v>
      </c>
      <c r="J26" s="62" t="s">
        <v>102</v>
      </c>
      <c r="K26" s="151">
        <f>K27</f>
        <v>11.9</v>
      </c>
      <c r="L26" s="151">
        <f>L27</f>
        <v>13.6</v>
      </c>
      <c r="M26" s="151">
        <f>M27</f>
        <v>15.3</v>
      </c>
    </row>
    <row r="27" spans="1:13" ht="38.25">
      <c r="A27" s="45">
        <v>17</v>
      </c>
      <c r="B27" s="60">
        <v>182</v>
      </c>
      <c r="C27" s="60">
        <v>1</v>
      </c>
      <c r="D27" s="60" t="s">
        <v>21</v>
      </c>
      <c r="E27" s="60" t="s">
        <v>30</v>
      </c>
      <c r="F27" s="60" t="s">
        <v>94</v>
      </c>
      <c r="G27" s="60" t="s">
        <v>32</v>
      </c>
      <c r="H27" s="60" t="s">
        <v>85</v>
      </c>
      <c r="I27" s="60">
        <v>110</v>
      </c>
      <c r="J27" s="59" t="s">
        <v>415</v>
      </c>
      <c r="K27" s="177">
        <v>11.9</v>
      </c>
      <c r="L27" s="177">
        <v>13.6</v>
      </c>
      <c r="M27" s="177">
        <v>15.3</v>
      </c>
    </row>
    <row r="28" spans="1:13">
      <c r="A28" s="45">
        <v>18</v>
      </c>
      <c r="B28" s="49" t="s">
        <v>84</v>
      </c>
      <c r="C28" s="50" t="s">
        <v>87</v>
      </c>
      <c r="D28" s="49" t="s">
        <v>21</v>
      </c>
      <c r="E28" s="49" t="s">
        <v>21</v>
      </c>
      <c r="F28" s="49" t="s">
        <v>84</v>
      </c>
      <c r="G28" s="49" t="s">
        <v>8</v>
      </c>
      <c r="H28" s="49" t="s">
        <v>85</v>
      </c>
      <c r="I28" s="47" t="s">
        <v>26</v>
      </c>
      <c r="J28" s="48" t="s">
        <v>103</v>
      </c>
      <c r="K28" s="151">
        <f>K29+K31</f>
        <v>6.1000000000000005</v>
      </c>
      <c r="L28" s="151">
        <f>L29+L31</f>
        <v>6.1000000000000005</v>
      </c>
      <c r="M28" s="151">
        <f>M29+M31</f>
        <v>6.1000000000000005</v>
      </c>
    </row>
    <row r="29" spans="1:13">
      <c r="A29" s="45">
        <v>19</v>
      </c>
      <c r="B29" s="64" t="s">
        <v>89</v>
      </c>
      <c r="C29" s="63" t="s">
        <v>87</v>
      </c>
      <c r="D29" s="64" t="s">
        <v>21</v>
      </c>
      <c r="E29" s="64" t="s">
        <v>21</v>
      </c>
      <c r="F29" s="64" t="s">
        <v>94</v>
      </c>
      <c r="G29" s="64" t="s">
        <v>8</v>
      </c>
      <c r="H29" s="64" t="s">
        <v>85</v>
      </c>
      <c r="I29" s="65" t="s">
        <v>26</v>
      </c>
      <c r="J29" s="54" t="s">
        <v>235</v>
      </c>
      <c r="K29" s="219">
        <f>K30</f>
        <v>0.4</v>
      </c>
      <c r="L29" s="219">
        <f>L30</f>
        <v>0.4</v>
      </c>
      <c r="M29" s="219">
        <f>M30</f>
        <v>0.4</v>
      </c>
    </row>
    <row r="30" spans="1:13" ht="25.5">
      <c r="A30" s="45">
        <v>20</v>
      </c>
      <c r="B30" s="51" t="s">
        <v>89</v>
      </c>
      <c r="C30" s="63" t="s">
        <v>87</v>
      </c>
      <c r="D30" s="64" t="s">
        <v>21</v>
      </c>
      <c r="E30" s="64" t="s">
        <v>21</v>
      </c>
      <c r="F30" s="64" t="s">
        <v>105</v>
      </c>
      <c r="G30" s="64" t="s">
        <v>32</v>
      </c>
      <c r="H30" s="64" t="s">
        <v>85</v>
      </c>
      <c r="I30" s="65" t="s">
        <v>26</v>
      </c>
      <c r="J30" s="54" t="s">
        <v>114</v>
      </c>
      <c r="K30" s="219">
        <v>0.4</v>
      </c>
      <c r="L30" s="219">
        <v>0.4</v>
      </c>
      <c r="M30" s="219">
        <v>0.4</v>
      </c>
    </row>
    <row r="31" spans="1:13">
      <c r="A31" s="45">
        <v>21</v>
      </c>
      <c r="B31" s="51" t="s">
        <v>89</v>
      </c>
      <c r="C31" s="52" t="s">
        <v>87</v>
      </c>
      <c r="D31" s="51" t="s">
        <v>21</v>
      </c>
      <c r="E31" s="51" t="s">
        <v>21</v>
      </c>
      <c r="F31" s="51" t="s">
        <v>95</v>
      </c>
      <c r="G31" s="51" t="s">
        <v>8</v>
      </c>
      <c r="H31" s="51" t="s">
        <v>85</v>
      </c>
      <c r="I31" s="53" t="s">
        <v>26</v>
      </c>
      <c r="J31" s="54" t="s">
        <v>237</v>
      </c>
      <c r="K31" s="177">
        <f>K32</f>
        <v>5.7</v>
      </c>
      <c r="L31" s="177">
        <f>L32</f>
        <v>5.7</v>
      </c>
      <c r="M31" s="177">
        <f>M32</f>
        <v>5.7</v>
      </c>
    </row>
    <row r="32" spans="1:13" ht="33" customHeight="1">
      <c r="A32" s="45">
        <v>22</v>
      </c>
      <c r="B32" s="51" t="s">
        <v>89</v>
      </c>
      <c r="C32" s="52" t="s">
        <v>87</v>
      </c>
      <c r="D32" s="51" t="s">
        <v>21</v>
      </c>
      <c r="E32" s="51" t="s">
        <v>21</v>
      </c>
      <c r="F32" s="51" t="s">
        <v>113</v>
      </c>
      <c r="G32" s="51" t="s">
        <v>32</v>
      </c>
      <c r="H32" s="51" t="s">
        <v>85</v>
      </c>
      <c r="I32" s="53" t="s">
        <v>26</v>
      </c>
      <c r="J32" s="54" t="s">
        <v>236</v>
      </c>
      <c r="K32" s="177">
        <v>5.7</v>
      </c>
      <c r="L32" s="177">
        <v>5.7</v>
      </c>
      <c r="M32" s="177">
        <v>5.7</v>
      </c>
    </row>
    <row r="33" spans="1:13">
      <c r="A33" s="45">
        <v>23</v>
      </c>
      <c r="B33" s="49" t="s">
        <v>84</v>
      </c>
      <c r="C33" s="50" t="s">
        <v>87</v>
      </c>
      <c r="D33" s="49" t="s">
        <v>33</v>
      </c>
      <c r="E33" s="49" t="s">
        <v>8</v>
      </c>
      <c r="F33" s="49" t="s">
        <v>84</v>
      </c>
      <c r="G33" s="49" t="s">
        <v>8</v>
      </c>
      <c r="H33" s="49" t="s">
        <v>85</v>
      </c>
      <c r="I33" s="47" t="s">
        <v>84</v>
      </c>
      <c r="J33" s="48" t="s">
        <v>238</v>
      </c>
      <c r="K33" s="151">
        <f>K34</f>
        <v>8</v>
      </c>
      <c r="L33" s="151">
        <f t="shared" ref="L33:M33" si="6">L34</f>
        <v>8</v>
      </c>
      <c r="M33" s="151">
        <f t="shared" si="6"/>
        <v>8</v>
      </c>
    </row>
    <row r="34" spans="1:13" ht="25.5">
      <c r="A34" s="45">
        <v>24</v>
      </c>
      <c r="B34" s="51" t="s">
        <v>84</v>
      </c>
      <c r="C34" s="52" t="s">
        <v>87</v>
      </c>
      <c r="D34" s="51" t="s">
        <v>33</v>
      </c>
      <c r="E34" s="51" t="s">
        <v>8</v>
      </c>
      <c r="F34" s="51" t="s">
        <v>84</v>
      </c>
      <c r="G34" s="51" t="s">
        <v>8</v>
      </c>
      <c r="H34" s="51" t="s">
        <v>85</v>
      </c>
      <c r="I34" s="53" t="s">
        <v>84</v>
      </c>
      <c r="J34" s="54" t="s">
        <v>104</v>
      </c>
      <c r="K34" s="177">
        <f>K35</f>
        <v>8</v>
      </c>
      <c r="L34" s="177">
        <f>L35</f>
        <v>8</v>
      </c>
      <c r="M34" s="177">
        <f>M35</f>
        <v>8</v>
      </c>
    </row>
    <row r="35" spans="1:13" ht="60.75" customHeight="1">
      <c r="A35" s="45">
        <v>25</v>
      </c>
      <c r="B35" s="51" t="s">
        <v>109</v>
      </c>
      <c r="C35" s="52" t="s">
        <v>87</v>
      </c>
      <c r="D35" s="51" t="s">
        <v>33</v>
      </c>
      <c r="E35" s="51" t="s">
        <v>34</v>
      </c>
      <c r="F35" s="51" t="s">
        <v>92</v>
      </c>
      <c r="G35" s="51" t="s">
        <v>30</v>
      </c>
      <c r="H35" s="51" t="s">
        <v>85</v>
      </c>
      <c r="I35" s="53" t="s">
        <v>26</v>
      </c>
      <c r="J35" s="54" t="s">
        <v>14</v>
      </c>
      <c r="K35" s="177">
        <v>8</v>
      </c>
      <c r="L35" s="177">
        <v>8</v>
      </c>
      <c r="M35" s="177">
        <v>8</v>
      </c>
    </row>
    <row r="36" spans="1:13" ht="42" customHeight="1">
      <c r="A36" s="45">
        <v>26</v>
      </c>
      <c r="B36" s="51" t="s">
        <v>84</v>
      </c>
      <c r="C36" s="52" t="s">
        <v>87</v>
      </c>
      <c r="D36" s="51" t="s">
        <v>290</v>
      </c>
      <c r="E36" s="51" t="s">
        <v>416</v>
      </c>
      <c r="F36" s="51" t="s">
        <v>418</v>
      </c>
      <c r="G36" s="51" t="s">
        <v>8</v>
      </c>
      <c r="H36" s="51" t="s">
        <v>85</v>
      </c>
      <c r="I36" s="53" t="s">
        <v>84</v>
      </c>
      <c r="J36" s="54" t="s">
        <v>419</v>
      </c>
      <c r="K36" s="142">
        <f>K37</f>
        <v>52</v>
      </c>
      <c r="L36" s="142">
        <f t="shared" ref="L36:M36" si="7">L37</f>
        <v>53</v>
      </c>
      <c r="M36" s="142">
        <f t="shared" si="7"/>
        <v>54</v>
      </c>
    </row>
    <row r="37" spans="1:13" ht="35.25" customHeight="1">
      <c r="A37" s="45">
        <v>27</v>
      </c>
      <c r="B37" s="51" t="s">
        <v>109</v>
      </c>
      <c r="C37" s="52" t="s">
        <v>87</v>
      </c>
      <c r="D37" s="51" t="s">
        <v>290</v>
      </c>
      <c r="E37" s="51" t="s">
        <v>416</v>
      </c>
      <c r="F37" s="51" t="s">
        <v>417</v>
      </c>
      <c r="G37" s="51" t="s">
        <v>32</v>
      </c>
      <c r="H37" s="51" t="s">
        <v>85</v>
      </c>
      <c r="I37" s="53" t="s">
        <v>46</v>
      </c>
      <c r="J37" s="54" t="s">
        <v>277</v>
      </c>
      <c r="K37" s="142">
        <v>52</v>
      </c>
      <c r="L37" s="142">
        <v>53</v>
      </c>
      <c r="M37" s="142">
        <v>54</v>
      </c>
    </row>
    <row r="38" spans="1:13" ht="35.25" hidden="1" customHeight="1">
      <c r="A38" s="45">
        <v>28</v>
      </c>
      <c r="B38" s="51" t="s">
        <v>109</v>
      </c>
      <c r="C38" s="52" t="s">
        <v>87</v>
      </c>
      <c r="D38" s="51" t="s">
        <v>453</v>
      </c>
      <c r="E38" s="51" t="s">
        <v>454</v>
      </c>
      <c r="F38" s="51" t="s">
        <v>94</v>
      </c>
      <c r="G38" s="51" t="s">
        <v>32</v>
      </c>
      <c r="H38" s="51" t="s">
        <v>85</v>
      </c>
      <c r="I38" s="53" t="s">
        <v>293</v>
      </c>
      <c r="J38" s="54" t="s">
        <v>152</v>
      </c>
      <c r="K38" s="142">
        <v>0</v>
      </c>
      <c r="L38" s="142">
        <v>0</v>
      </c>
      <c r="M38" s="142">
        <v>0</v>
      </c>
    </row>
    <row r="39" spans="1:13">
      <c r="A39" s="45">
        <v>28</v>
      </c>
      <c r="B39" s="49" t="s">
        <v>84</v>
      </c>
      <c r="C39" s="49" t="s">
        <v>106</v>
      </c>
      <c r="D39" s="49" t="s">
        <v>8</v>
      </c>
      <c r="E39" s="49" t="s">
        <v>8</v>
      </c>
      <c r="F39" s="49" t="s">
        <v>84</v>
      </c>
      <c r="G39" s="49" t="s">
        <v>8</v>
      </c>
      <c r="H39" s="49" t="s">
        <v>85</v>
      </c>
      <c r="I39" s="47" t="s">
        <v>84</v>
      </c>
      <c r="J39" s="68" t="s">
        <v>107</v>
      </c>
      <c r="K39" s="151">
        <f>K40</f>
        <v>11395.82473</v>
      </c>
      <c r="L39" s="151">
        <f t="shared" ref="L39:M39" si="8">L40</f>
        <v>11320.452600000001</v>
      </c>
      <c r="M39" s="151">
        <f t="shared" si="8"/>
        <v>11141.116450000001</v>
      </c>
    </row>
    <row r="40" spans="1:13" ht="28.5" customHeight="1">
      <c r="A40" s="45">
        <v>29</v>
      </c>
      <c r="B40" s="66" t="s">
        <v>84</v>
      </c>
      <c r="C40" s="66" t="s">
        <v>106</v>
      </c>
      <c r="D40" s="66" t="s">
        <v>31</v>
      </c>
      <c r="E40" s="66" t="s">
        <v>8</v>
      </c>
      <c r="F40" s="66" t="s">
        <v>84</v>
      </c>
      <c r="G40" s="66" t="s">
        <v>8</v>
      </c>
      <c r="H40" s="66" t="s">
        <v>85</v>
      </c>
      <c r="I40" s="67" t="s">
        <v>84</v>
      </c>
      <c r="J40" s="68" t="s">
        <v>108</v>
      </c>
      <c r="K40" s="151">
        <f>K41+K44+K50+K60</f>
        <v>11395.82473</v>
      </c>
      <c r="L40" s="151">
        <f>L41+L44+L50</f>
        <v>11320.452600000001</v>
      </c>
      <c r="M40" s="151">
        <f>M41+M44+M50</f>
        <v>11141.116450000001</v>
      </c>
    </row>
    <row r="41" spans="1:13" s="70" customFormat="1" ht="25.5">
      <c r="A41" s="45">
        <v>30</v>
      </c>
      <c r="B41" s="66" t="s">
        <v>84</v>
      </c>
      <c r="C41" s="66" t="s">
        <v>106</v>
      </c>
      <c r="D41" s="66" t="s">
        <v>31</v>
      </c>
      <c r="E41" s="66" t="s">
        <v>420</v>
      </c>
      <c r="F41" s="66" t="s">
        <v>84</v>
      </c>
      <c r="G41" s="66" t="s">
        <v>8</v>
      </c>
      <c r="H41" s="66" t="s">
        <v>85</v>
      </c>
      <c r="I41" s="67" t="s">
        <v>293</v>
      </c>
      <c r="J41" s="68" t="s">
        <v>24</v>
      </c>
      <c r="K41" s="151">
        <f>K42</f>
        <v>4545.8</v>
      </c>
      <c r="L41" s="151">
        <f t="shared" ref="L41:M42" si="9">L42</f>
        <v>4525.1000000000004</v>
      </c>
      <c r="M41" s="151">
        <f t="shared" si="9"/>
        <v>4525.1000000000004</v>
      </c>
    </row>
    <row r="42" spans="1:13" s="71" customFormat="1">
      <c r="A42" s="45">
        <v>31</v>
      </c>
      <c r="B42" s="66" t="s">
        <v>109</v>
      </c>
      <c r="C42" s="51" t="s">
        <v>106</v>
      </c>
      <c r="D42" s="51" t="s">
        <v>31</v>
      </c>
      <c r="E42" s="51" t="s">
        <v>420</v>
      </c>
      <c r="F42" s="51" t="s">
        <v>110</v>
      </c>
      <c r="G42" s="51" t="s">
        <v>8</v>
      </c>
      <c r="H42" s="51" t="s">
        <v>85</v>
      </c>
      <c r="I42" s="67" t="s">
        <v>293</v>
      </c>
      <c r="J42" s="54" t="s">
        <v>227</v>
      </c>
      <c r="K42" s="151">
        <f>K43</f>
        <v>4545.8</v>
      </c>
      <c r="L42" s="151">
        <f t="shared" si="9"/>
        <v>4525.1000000000004</v>
      </c>
      <c r="M42" s="151">
        <f t="shared" si="9"/>
        <v>4525.1000000000004</v>
      </c>
    </row>
    <row r="43" spans="1:13" s="71" customFormat="1" ht="29.25" customHeight="1">
      <c r="A43" s="45">
        <v>32</v>
      </c>
      <c r="B43" s="66" t="s">
        <v>109</v>
      </c>
      <c r="C43" s="51" t="s">
        <v>106</v>
      </c>
      <c r="D43" s="51" t="s">
        <v>31</v>
      </c>
      <c r="E43" s="51" t="s">
        <v>420</v>
      </c>
      <c r="F43" s="51" t="s">
        <v>110</v>
      </c>
      <c r="G43" s="51" t="s">
        <v>32</v>
      </c>
      <c r="H43" s="51" t="s">
        <v>85</v>
      </c>
      <c r="I43" s="67" t="s">
        <v>293</v>
      </c>
      <c r="J43" s="54" t="s">
        <v>330</v>
      </c>
      <c r="K43" s="151">
        <v>4545.8</v>
      </c>
      <c r="L43" s="151">
        <v>4525.1000000000004</v>
      </c>
      <c r="M43" s="151">
        <v>4525.1000000000004</v>
      </c>
    </row>
    <row r="44" spans="1:13" s="71" customFormat="1" ht="27.75" customHeight="1">
      <c r="A44" s="45">
        <v>33</v>
      </c>
      <c r="B44" s="66" t="s">
        <v>84</v>
      </c>
      <c r="C44" s="66" t="s">
        <v>106</v>
      </c>
      <c r="D44" s="66" t="s">
        <v>31</v>
      </c>
      <c r="E44" s="66" t="s">
        <v>97</v>
      </c>
      <c r="F44" s="66" t="s">
        <v>84</v>
      </c>
      <c r="G44" s="66" t="s">
        <v>8</v>
      </c>
      <c r="H44" s="66" t="s">
        <v>85</v>
      </c>
      <c r="I44" s="67" t="s">
        <v>293</v>
      </c>
      <c r="J44" s="103" t="s">
        <v>421</v>
      </c>
      <c r="K44" s="151">
        <f>K48+K45</f>
        <v>138.60000000000002</v>
      </c>
      <c r="L44" s="151">
        <f>L48+L45</f>
        <v>141.10000000000002</v>
      </c>
      <c r="M44" s="151">
        <f>M48+M45</f>
        <v>1.8</v>
      </c>
    </row>
    <row r="45" spans="1:13" ht="30.75" customHeight="1">
      <c r="A45" s="45">
        <v>34</v>
      </c>
      <c r="B45" s="66" t="s">
        <v>84</v>
      </c>
      <c r="C45" s="51" t="s">
        <v>106</v>
      </c>
      <c r="D45" s="51" t="s">
        <v>31</v>
      </c>
      <c r="E45" s="51" t="s">
        <v>97</v>
      </c>
      <c r="F45" s="51" t="s">
        <v>160</v>
      </c>
      <c r="G45" s="51" t="s">
        <v>8</v>
      </c>
      <c r="H45" s="51" t="s">
        <v>85</v>
      </c>
      <c r="I45" s="53" t="s">
        <v>293</v>
      </c>
      <c r="J45" s="72" t="s">
        <v>205</v>
      </c>
      <c r="K45" s="177">
        <f>K47</f>
        <v>1.8</v>
      </c>
      <c r="L45" s="177">
        <f t="shared" ref="L45:M45" si="10">L47</f>
        <v>1.8</v>
      </c>
      <c r="M45" s="177">
        <f t="shared" si="10"/>
        <v>1.8</v>
      </c>
    </row>
    <row r="46" spans="1:13" ht="30.75" customHeight="1">
      <c r="A46" s="45">
        <v>35</v>
      </c>
      <c r="B46" s="66" t="s">
        <v>84</v>
      </c>
      <c r="C46" s="51" t="s">
        <v>106</v>
      </c>
      <c r="D46" s="51" t="s">
        <v>31</v>
      </c>
      <c r="E46" s="51" t="s">
        <v>97</v>
      </c>
      <c r="F46" s="51" t="s">
        <v>160</v>
      </c>
      <c r="G46" s="51" t="s">
        <v>32</v>
      </c>
      <c r="H46" s="51" t="s">
        <v>85</v>
      </c>
      <c r="I46" s="53" t="s">
        <v>293</v>
      </c>
      <c r="J46" s="72" t="s">
        <v>422</v>
      </c>
      <c r="K46" s="177">
        <f>K47</f>
        <v>1.8</v>
      </c>
      <c r="L46" s="177">
        <f t="shared" ref="L46:M46" si="11">L47</f>
        <v>1.8</v>
      </c>
      <c r="M46" s="177">
        <f t="shared" si="11"/>
        <v>1.8</v>
      </c>
    </row>
    <row r="47" spans="1:13" ht="55.5" customHeight="1">
      <c r="A47" s="45">
        <v>36</v>
      </c>
      <c r="B47" s="66" t="s">
        <v>109</v>
      </c>
      <c r="C47" s="51" t="s">
        <v>106</v>
      </c>
      <c r="D47" s="51" t="s">
        <v>31</v>
      </c>
      <c r="E47" s="51" t="s">
        <v>97</v>
      </c>
      <c r="F47" s="51" t="s">
        <v>160</v>
      </c>
      <c r="G47" s="51" t="s">
        <v>32</v>
      </c>
      <c r="H47" s="51" t="s">
        <v>370</v>
      </c>
      <c r="I47" s="53" t="s">
        <v>293</v>
      </c>
      <c r="J47" s="72" t="s">
        <v>349</v>
      </c>
      <c r="K47" s="177">
        <v>1.8</v>
      </c>
      <c r="L47" s="177">
        <v>1.8</v>
      </c>
      <c r="M47" s="177">
        <v>1.8</v>
      </c>
    </row>
    <row r="48" spans="1:13" ht="34.5" customHeight="1">
      <c r="A48" s="45">
        <v>37</v>
      </c>
      <c r="B48" s="66" t="s">
        <v>84</v>
      </c>
      <c r="C48" s="51" t="s">
        <v>106</v>
      </c>
      <c r="D48" s="51" t="s">
        <v>31</v>
      </c>
      <c r="E48" s="51" t="s">
        <v>200</v>
      </c>
      <c r="F48" s="51" t="s">
        <v>201</v>
      </c>
      <c r="G48" s="51" t="s">
        <v>8</v>
      </c>
      <c r="H48" s="51" t="s">
        <v>85</v>
      </c>
      <c r="I48" s="53" t="s">
        <v>293</v>
      </c>
      <c r="J48" s="72" t="s">
        <v>250</v>
      </c>
      <c r="K48" s="177">
        <f>K49</f>
        <v>136.80000000000001</v>
      </c>
      <c r="L48" s="177">
        <f>L49</f>
        <v>139.30000000000001</v>
      </c>
      <c r="M48" s="177">
        <f>M49</f>
        <v>0</v>
      </c>
    </row>
    <row r="49" spans="1:13" ht="39.75" customHeight="1">
      <c r="A49" s="45">
        <v>38</v>
      </c>
      <c r="B49" s="66" t="s">
        <v>109</v>
      </c>
      <c r="C49" s="51" t="s">
        <v>106</v>
      </c>
      <c r="D49" s="51" t="s">
        <v>31</v>
      </c>
      <c r="E49" s="51" t="s">
        <v>200</v>
      </c>
      <c r="F49" s="51" t="s">
        <v>201</v>
      </c>
      <c r="G49" s="51" t="s">
        <v>32</v>
      </c>
      <c r="H49" s="51" t="s">
        <v>85</v>
      </c>
      <c r="I49" s="53" t="s">
        <v>293</v>
      </c>
      <c r="J49" s="72" t="s">
        <v>202</v>
      </c>
      <c r="K49" s="177">
        <v>136.80000000000001</v>
      </c>
      <c r="L49" s="220">
        <v>139.30000000000001</v>
      </c>
      <c r="M49" s="220">
        <v>0</v>
      </c>
    </row>
    <row r="50" spans="1:13" s="71" customFormat="1" ht="20.25" customHeight="1">
      <c r="A50" s="45">
        <v>39</v>
      </c>
      <c r="B50" s="66" t="s">
        <v>84</v>
      </c>
      <c r="C50" s="51" t="s">
        <v>106</v>
      </c>
      <c r="D50" s="51" t="s">
        <v>31</v>
      </c>
      <c r="E50" s="51" t="s">
        <v>98</v>
      </c>
      <c r="F50" s="51" t="s">
        <v>84</v>
      </c>
      <c r="G50" s="51" t="s">
        <v>8</v>
      </c>
      <c r="H50" s="51" t="s">
        <v>85</v>
      </c>
      <c r="I50" s="53" t="s">
        <v>293</v>
      </c>
      <c r="J50" s="54" t="s">
        <v>161</v>
      </c>
      <c r="K50" s="151">
        <f>K51</f>
        <v>6711.4247299999997</v>
      </c>
      <c r="L50" s="151">
        <f t="shared" ref="L50:M51" si="12">L51</f>
        <v>6654.2525999999998</v>
      </c>
      <c r="M50" s="151">
        <f t="shared" si="12"/>
        <v>6614.2164499999999</v>
      </c>
    </row>
    <row r="51" spans="1:13" s="69" customFormat="1" ht="31.5" customHeight="1">
      <c r="A51" s="45">
        <v>40</v>
      </c>
      <c r="B51" s="66" t="s">
        <v>84</v>
      </c>
      <c r="C51" s="51" t="s">
        <v>106</v>
      </c>
      <c r="D51" s="51" t="s">
        <v>31</v>
      </c>
      <c r="E51" s="51" t="s">
        <v>203</v>
      </c>
      <c r="F51" s="51" t="s">
        <v>111</v>
      </c>
      <c r="G51" s="51" t="s">
        <v>8</v>
      </c>
      <c r="H51" s="51" t="s">
        <v>85</v>
      </c>
      <c r="I51" s="53" t="s">
        <v>293</v>
      </c>
      <c r="J51" s="54" t="s">
        <v>249</v>
      </c>
      <c r="K51" s="151">
        <f>K52</f>
        <v>6711.4247299999997</v>
      </c>
      <c r="L51" s="151">
        <f t="shared" si="12"/>
        <v>6654.2525999999998</v>
      </c>
      <c r="M51" s="151">
        <f t="shared" si="12"/>
        <v>6614.2164499999999</v>
      </c>
    </row>
    <row r="52" spans="1:13" s="69" customFormat="1" ht="42.75" customHeight="1">
      <c r="A52" s="45">
        <v>41</v>
      </c>
      <c r="B52" s="66" t="s">
        <v>109</v>
      </c>
      <c r="C52" s="51" t="s">
        <v>106</v>
      </c>
      <c r="D52" s="51" t="s">
        <v>31</v>
      </c>
      <c r="E52" s="51" t="s">
        <v>203</v>
      </c>
      <c r="F52" s="51" t="s">
        <v>111</v>
      </c>
      <c r="G52" s="51" t="s">
        <v>32</v>
      </c>
      <c r="H52" s="51" t="s">
        <v>85</v>
      </c>
      <c r="I52" s="53" t="s">
        <v>293</v>
      </c>
      <c r="J52" s="54" t="s">
        <v>204</v>
      </c>
      <c r="K52" s="177">
        <f>K59+K53+K54+K55+K56+K57+K58</f>
        <v>6711.4247299999997</v>
      </c>
      <c r="L52" s="177">
        <f>L59+L53+L54+L55+L56</f>
        <v>6654.2525999999998</v>
      </c>
      <c r="M52" s="177">
        <f>M59+M53+M54+M55+M56</f>
        <v>6614.2164499999999</v>
      </c>
    </row>
    <row r="53" spans="1:13" s="69" customFormat="1" ht="38.25">
      <c r="A53" s="45">
        <v>42</v>
      </c>
      <c r="B53" s="51" t="s">
        <v>109</v>
      </c>
      <c r="C53" s="51" t="s">
        <v>106</v>
      </c>
      <c r="D53" s="51" t="s">
        <v>31</v>
      </c>
      <c r="E53" s="51" t="s">
        <v>203</v>
      </c>
      <c r="F53" s="51" t="s">
        <v>111</v>
      </c>
      <c r="G53" s="51" t="s">
        <v>32</v>
      </c>
      <c r="H53" s="51" t="s">
        <v>371</v>
      </c>
      <c r="I53" s="53" t="s">
        <v>293</v>
      </c>
      <c r="J53" s="54" t="s">
        <v>333</v>
      </c>
      <c r="K53" s="177">
        <v>6287.6553599999997</v>
      </c>
      <c r="L53" s="177">
        <v>6215.3239999999996</v>
      </c>
      <c r="M53" s="177">
        <v>6159.5240000000003</v>
      </c>
    </row>
    <row r="54" spans="1:13" s="69" customFormat="1" ht="81" hidden="1" customHeight="1">
      <c r="A54" s="45">
        <v>43</v>
      </c>
      <c r="B54" s="51" t="s">
        <v>109</v>
      </c>
      <c r="C54" s="51" t="s">
        <v>106</v>
      </c>
      <c r="D54" s="51" t="s">
        <v>31</v>
      </c>
      <c r="E54" s="51" t="s">
        <v>203</v>
      </c>
      <c r="F54" s="51" t="s">
        <v>111</v>
      </c>
      <c r="G54" s="51" t="s">
        <v>32</v>
      </c>
      <c r="H54" s="51" t="s">
        <v>372</v>
      </c>
      <c r="I54" s="53" t="s">
        <v>293</v>
      </c>
      <c r="J54" s="54" t="s">
        <v>331</v>
      </c>
      <c r="K54" s="177">
        <v>0</v>
      </c>
      <c r="L54" s="177">
        <v>0</v>
      </c>
      <c r="M54" s="177">
        <v>0</v>
      </c>
    </row>
    <row r="55" spans="1:13" s="69" customFormat="1" ht="57.75" customHeight="1">
      <c r="A55" s="45">
        <v>43</v>
      </c>
      <c r="B55" s="51" t="s">
        <v>109</v>
      </c>
      <c r="C55" s="51" t="s">
        <v>106</v>
      </c>
      <c r="D55" s="51" t="s">
        <v>31</v>
      </c>
      <c r="E55" s="51" t="s">
        <v>203</v>
      </c>
      <c r="F55" s="51" t="s">
        <v>111</v>
      </c>
      <c r="G55" s="51" t="s">
        <v>32</v>
      </c>
      <c r="H55" s="51" t="s">
        <v>430</v>
      </c>
      <c r="I55" s="53" t="s">
        <v>293</v>
      </c>
      <c r="J55" s="54" t="s">
        <v>335</v>
      </c>
      <c r="K55" s="177">
        <v>378.99736999999999</v>
      </c>
      <c r="L55" s="177">
        <v>394.15660000000003</v>
      </c>
      <c r="M55" s="177">
        <v>409.92045000000002</v>
      </c>
    </row>
    <row r="56" spans="1:13" s="69" customFormat="1" ht="48.75" customHeight="1">
      <c r="A56" s="45">
        <v>44</v>
      </c>
      <c r="B56" s="51" t="s">
        <v>109</v>
      </c>
      <c r="C56" s="51" t="s">
        <v>106</v>
      </c>
      <c r="D56" s="51" t="s">
        <v>31</v>
      </c>
      <c r="E56" s="51" t="s">
        <v>203</v>
      </c>
      <c r="F56" s="51" t="s">
        <v>111</v>
      </c>
      <c r="G56" s="51" t="s">
        <v>32</v>
      </c>
      <c r="H56" s="51" t="s">
        <v>369</v>
      </c>
      <c r="I56" s="53" t="s">
        <v>293</v>
      </c>
      <c r="J56" s="54" t="s">
        <v>341</v>
      </c>
      <c r="K56" s="177">
        <v>44.771999999999998</v>
      </c>
      <c r="L56" s="177">
        <v>44.771999999999998</v>
      </c>
      <c r="M56" s="177">
        <v>44.771999999999998</v>
      </c>
    </row>
    <row r="57" spans="1:13" s="69" customFormat="1" ht="81.75" hidden="1" customHeight="1">
      <c r="A57" s="45">
        <v>47</v>
      </c>
      <c r="B57" s="51" t="s">
        <v>109</v>
      </c>
      <c r="C57" s="51" t="s">
        <v>106</v>
      </c>
      <c r="D57" s="51" t="s">
        <v>31</v>
      </c>
      <c r="E57" s="51" t="s">
        <v>203</v>
      </c>
      <c r="F57" s="51" t="s">
        <v>111</v>
      </c>
      <c r="G57" s="51" t="s">
        <v>32</v>
      </c>
      <c r="H57" s="51" t="s">
        <v>429</v>
      </c>
      <c r="I57" s="53" t="s">
        <v>293</v>
      </c>
      <c r="J57" s="54" t="s">
        <v>428</v>
      </c>
      <c r="K57" s="177">
        <v>0</v>
      </c>
      <c r="L57" s="177">
        <v>0</v>
      </c>
      <c r="M57" s="177">
        <v>0</v>
      </c>
    </row>
    <row r="58" spans="1:13" s="69" customFormat="1" ht="48" hidden="1" customHeight="1">
      <c r="A58" s="45">
        <v>48</v>
      </c>
      <c r="B58" s="51" t="s">
        <v>109</v>
      </c>
      <c r="C58" s="51" t="s">
        <v>106</v>
      </c>
      <c r="D58" s="51" t="s">
        <v>31</v>
      </c>
      <c r="E58" s="51" t="s">
        <v>203</v>
      </c>
      <c r="F58" s="51" t="s">
        <v>111</v>
      </c>
      <c r="G58" s="51" t="s">
        <v>32</v>
      </c>
      <c r="H58" s="51" t="s">
        <v>438</v>
      </c>
      <c r="I58" s="53" t="s">
        <v>293</v>
      </c>
      <c r="J58" s="54" t="s">
        <v>439</v>
      </c>
      <c r="K58" s="177">
        <v>0</v>
      </c>
      <c r="L58" s="177">
        <v>0</v>
      </c>
      <c r="M58" s="177">
        <v>0</v>
      </c>
    </row>
    <row r="59" spans="1:13" s="69" customFormat="1" ht="70.5" hidden="1" customHeight="1">
      <c r="A59" s="45">
        <v>49</v>
      </c>
      <c r="B59" s="51" t="s">
        <v>109</v>
      </c>
      <c r="C59" s="51" t="s">
        <v>106</v>
      </c>
      <c r="D59" s="51" t="s">
        <v>31</v>
      </c>
      <c r="E59" s="51" t="s">
        <v>203</v>
      </c>
      <c r="F59" s="51" t="s">
        <v>111</v>
      </c>
      <c r="G59" s="51" t="s">
        <v>32</v>
      </c>
      <c r="H59" s="51" t="s">
        <v>455</v>
      </c>
      <c r="I59" s="53" t="s">
        <v>293</v>
      </c>
      <c r="J59" s="54" t="s">
        <v>450</v>
      </c>
      <c r="K59" s="177">
        <v>0</v>
      </c>
      <c r="L59" s="177">
        <v>0</v>
      </c>
      <c r="M59" s="177">
        <v>0</v>
      </c>
    </row>
    <row r="60" spans="1:13" s="300" customFormat="1" ht="58.5" hidden="1" customHeight="1">
      <c r="A60" s="45">
        <v>50</v>
      </c>
      <c r="B60" s="51" t="s">
        <v>109</v>
      </c>
      <c r="C60" s="51" t="s">
        <v>106</v>
      </c>
      <c r="D60" s="51" t="s">
        <v>456</v>
      </c>
      <c r="E60" s="51" t="s">
        <v>21</v>
      </c>
      <c r="F60" s="51" t="s">
        <v>90</v>
      </c>
      <c r="G60" s="51" t="s">
        <v>32</v>
      </c>
      <c r="H60" s="51" t="s">
        <v>85</v>
      </c>
      <c r="I60" s="53" t="s">
        <v>293</v>
      </c>
      <c r="J60" s="54" t="s">
        <v>229</v>
      </c>
      <c r="K60" s="298">
        <v>0</v>
      </c>
      <c r="L60" s="299">
        <v>0</v>
      </c>
      <c r="M60" s="299">
        <v>0</v>
      </c>
    </row>
    <row r="61" spans="1:13" s="76" customFormat="1" ht="15.75">
      <c r="A61" s="45">
        <v>45</v>
      </c>
      <c r="B61" s="73"/>
      <c r="C61" s="73"/>
      <c r="D61" s="73"/>
      <c r="E61" s="73"/>
      <c r="F61" s="73"/>
      <c r="G61" s="73"/>
      <c r="H61" s="73"/>
      <c r="I61" s="74"/>
      <c r="J61" s="75" t="s">
        <v>112</v>
      </c>
      <c r="K61" s="150">
        <f>K11+K39</f>
        <v>12488.924730000001</v>
      </c>
      <c r="L61" s="150">
        <f t="shared" ref="L61:M61" si="13">L11+L39</f>
        <v>12453.052600000001</v>
      </c>
      <c r="M61" s="150">
        <f t="shared" si="13"/>
        <v>12323.716450000002</v>
      </c>
    </row>
  </sheetData>
  <mergeCells count="10">
    <mergeCell ref="A2:D2"/>
    <mergeCell ref="B3:D3"/>
    <mergeCell ref="K3:M3"/>
    <mergeCell ref="A6:M6"/>
    <mergeCell ref="J8:J9"/>
    <mergeCell ref="K8:K9"/>
    <mergeCell ref="L8:L9"/>
    <mergeCell ref="M8:M9"/>
    <mergeCell ref="B8:I8"/>
    <mergeCell ref="A8:A9"/>
  </mergeCells>
  <pageMargins left="0.7" right="0.7" top="0.75" bottom="0.75" header="0.3" footer="0.3"/>
  <pageSetup paperSize="9" scale="62" orientation="portrait" verticalDpi="4294967293" r:id="rId1"/>
  <rowBreaks count="1" manualBreakCount="1">
    <brk id="24" max="12" man="1"/>
  </rowBreaks>
</worksheet>
</file>

<file path=xl/worksheets/sheet5.xml><?xml version="1.0" encoding="utf-8"?>
<worksheet xmlns="http://schemas.openxmlformats.org/spreadsheetml/2006/main" xmlns:r="http://schemas.openxmlformats.org/officeDocument/2006/relationships">
  <dimension ref="A1:G38"/>
  <sheetViews>
    <sheetView view="pageBreakPreview" topLeftCell="A10" zoomScale="80" zoomScaleSheetLayoutView="80" workbookViewId="0">
      <selection activeCell="B32" sqref="B32"/>
    </sheetView>
  </sheetViews>
  <sheetFormatPr defaultRowHeight="15"/>
  <cols>
    <col min="1" max="1" width="9.140625" style="105"/>
    <col min="2" max="2" width="65.7109375" style="105" customWidth="1"/>
    <col min="3" max="3" width="9.140625" style="105"/>
    <col min="4" max="6" width="12.7109375" style="105" customWidth="1"/>
    <col min="7" max="7" width="9.140625" style="105" hidden="1" customWidth="1"/>
    <col min="8" max="16384" width="9.140625" style="105"/>
  </cols>
  <sheetData>
    <row r="1" spans="1:6">
      <c r="D1" s="6"/>
      <c r="E1" s="6"/>
      <c r="F1" s="162" t="s">
        <v>145</v>
      </c>
    </row>
    <row r="2" spans="1:6" s="120" customFormat="1" ht="72.75" customHeight="1">
      <c r="B2" s="160"/>
      <c r="C2" s="361" t="s">
        <v>478</v>
      </c>
      <c r="D2" s="361"/>
      <c r="E2" s="361"/>
      <c r="F2" s="361"/>
    </row>
    <row r="3" spans="1:6" s="120" customFormat="1" ht="12.75"/>
    <row r="4" spans="1:6">
      <c r="B4" s="7"/>
      <c r="C4" s="8"/>
      <c r="D4" s="8"/>
      <c r="E4" s="8"/>
      <c r="F4" s="8"/>
    </row>
    <row r="5" spans="1:6" ht="26.25" customHeight="1">
      <c r="A5" s="358" t="s">
        <v>466</v>
      </c>
      <c r="B5" s="358"/>
      <c r="C5" s="358"/>
      <c r="D5" s="358"/>
      <c r="E5" s="358"/>
      <c r="F5" s="358"/>
    </row>
    <row r="6" spans="1:6" ht="15.75" customHeight="1">
      <c r="A6" s="104"/>
      <c r="B6" s="104"/>
      <c r="C6" s="104"/>
      <c r="D6" s="104"/>
      <c r="E6" s="104"/>
      <c r="F6" s="104"/>
    </row>
    <row r="7" spans="1:6">
      <c r="B7" s="3"/>
      <c r="C7" s="6"/>
      <c r="D7" s="6"/>
      <c r="E7" s="6"/>
      <c r="F7" s="6" t="s">
        <v>69</v>
      </c>
    </row>
    <row r="8" spans="1:6" ht="25.5">
      <c r="A8" s="9" t="s">
        <v>29</v>
      </c>
      <c r="B8" s="10" t="s">
        <v>264</v>
      </c>
      <c r="C8" s="14" t="s">
        <v>138</v>
      </c>
      <c r="D8" s="10" t="s">
        <v>291</v>
      </c>
      <c r="E8" s="10" t="s">
        <v>327</v>
      </c>
      <c r="F8" s="10" t="s">
        <v>462</v>
      </c>
    </row>
    <row r="9" spans="1:6">
      <c r="A9" s="9">
        <v>1</v>
      </c>
      <c r="B9" s="10">
        <v>2</v>
      </c>
      <c r="C9" s="11">
        <v>3</v>
      </c>
      <c r="D9" s="10">
        <v>4</v>
      </c>
      <c r="E9" s="11">
        <v>5</v>
      </c>
      <c r="F9" s="10">
        <v>6</v>
      </c>
    </row>
    <row r="10" spans="1:6">
      <c r="A10" s="9">
        <v>1</v>
      </c>
      <c r="B10" s="12" t="s">
        <v>36</v>
      </c>
      <c r="C10" s="13" t="s">
        <v>126</v>
      </c>
      <c r="D10" s="154">
        <f>D11+D12+D13+D14+D15</f>
        <v>7846.7200000000012</v>
      </c>
      <c r="E10" s="154">
        <f t="shared" ref="E10:F10" si="0">E11+E12+E13+E14+E15</f>
        <v>7549.8940000000002</v>
      </c>
      <c r="F10" s="154">
        <f t="shared" si="0"/>
        <v>7243.3590000000004</v>
      </c>
    </row>
    <row r="11" spans="1:6" ht="25.5">
      <c r="A11" s="9">
        <v>2</v>
      </c>
      <c r="B11" s="14" t="s">
        <v>18</v>
      </c>
      <c r="C11" s="15" t="s">
        <v>128</v>
      </c>
      <c r="D11" s="153">
        <f>947.57+29.76+208.465+77.701</f>
        <v>1263.4960000000001</v>
      </c>
      <c r="E11" s="153">
        <f>947.57+208.465+77.701</f>
        <v>1233.7360000000001</v>
      </c>
      <c r="F11" s="153">
        <f>947.57+29.76+208.465+77.701</f>
        <v>1263.4960000000001</v>
      </c>
    </row>
    <row r="12" spans="1:6" ht="38.25">
      <c r="A12" s="9">
        <v>3</v>
      </c>
      <c r="B12" s="14" t="s">
        <v>19</v>
      </c>
      <c r="C12" s="16" t="s">
        <v>127</v>
      </c>
      <c r="D12" s="152">
        <f>6290.654-94.933</f>
        <v>6195.7210000000005</v>
      </c>
      <c r="E12" s="152">
        <f>6022.798-94.933</f>
        <v>5927.8649999999998</v>
      </c>
      <c r="F12" s="152">
        <f>5695.503-94.933</f>
        <v>5600.57</v>
      </c>
    </row>
    <row r="13" spans="1:6" ht="25.5">
      <c r="A13" s="9">
        <v>4</v>
      </c>
      <c r="B13" s="14" t="s">
        <v>20</v>
      </c>
      <c r="C13" s="16" t="s">
        <v>129</v>
      </c>
      <c r="D13" s="152">
        <f>10+335.041</f>
        <v>345.041</v>
      </c>
      <c r="E13" s="152">
        <f>10+335.041</f>
        <v>345.041</v>
      </c>
      <c r="F13" s="152">
        <v>335.041</v>
      </c>
    </row>
    <row r="14" spans="1:6">
      <c r="A14" s="9">
        <v>5</v>
      </c>
      <c r="B14" s="14" t="s">
        <v>22</v>
      </c>
      <c r="C14" s="16" t="s">
        <v>130</v>
      </c>
      <c r="D14" s="178">
        <v>21.861999999999998</v>
      </c>
      <c r="E14" s="178">
        <v>22.652000000000001</v>
      </c>
      <c r="F14" s="178">
        <v>23.652000000000001</v>
      </c>
    </row>
    <row r="15" spans="1:6">
      <c r="A15" s="9">
        <v>6</v>
      </c>
      <c r="B15" s="14" t="s">
        <v>59</v>
      </c>
      <c r="C15" s="16" t="s">
        <v>131</v>
      </c>
      <c r="D15" s="152">
        <f>18.8+1.8</f>
        <v>20.6</v>
      </c>
      <c r="E15" s="152">
        <f t="shared" ref="E15:F15" si="1">18.8+1.8</f>
        <v>20.6</v>
      </c>
      <c r="F15" s="152">
        <f t="shared" si="1"/>
        <v>20.6</v>
      </c>
    </row>
    <row r="16" spans="1:6">
      <c r="A16" s="9">
        <v>7</v>
      </c>
      <c r="B16" s="12" t="s">
        <v>64</v>
      </c>
      <c r="C16" s="18" t="s">
        <v>132</v>
      </c>
      <c r="D16" s="156">
        <f>D17</f>
        <v>136.80000000000001</v>
      </c>
      <c r="E16" s="156">
        <f>E17</f>
        <v>139.30000000000001</v>
      </c>
      <c r="F16" s="156">
        <f>F17</f>
        <v>0</v>
      </c>
    </row>
    <row r="17" spans="1:7">
      <c r="A17" s="9">
        <v>8</v>
      </c>
      <c r="B17" s="14" t="s">
        <v>65</v>
      </c>
      <c r="C17" s="16" t="s">
        <v>133</v>
      </c>
      <c r="D17" s="177">
        <v>136.80000000000001</v>
      </c>
      <c r="E17" s="220">
        <v>139.30000000000001</v>
      </c>
      <c r="F17" s="220">
        <v>0</v>
      </c>
    </row>
    <row r="18" spans="1:7">
      <c r="A18" s="9">
        <v>9</v>
      </c>
      <c r="B18" s="19" t="s">
        <v>40</v>
      </c>
      <c r="C18" s="20" t="s">
        <v>120</v>
      </c>
      <c r="D18" s="179">
        <f>D19</f>
        <v>67.753</v>
      </c>
      <c r="E18" s="179">
        <f>E19</f>
        <v>67.753</v>
      </c>
      <c r="F18" s="179">
        <f>F19</f>
        <v>67.753</v>
      </c>
    </row>
    <row r="19" spans="1:7" ht="25.5">
      <c r="A19" s="9">
        <v>10</v>
      </c>
      <c r="B19" s="21" t="s">
        <v>472</v>
      </c>
      <c r="C19" s="15" t="s">
        <v>121</v>
      </c>
      <c r="D19" s="177">
        <f>22.981+44.772</f>
        <v>67.753</v>
      </c>
      <c r="E19" s="177">
        <f>22.981+44.772</f>
        <v>67.753</v>
      </c>
      <c r="F19" s="177">
        <f>22.981+44.772</f>
        <v>67.753</v>
      </c>
    </row>
    <row r="20" spans="1:7">
      <c r="A20" s="9">
        <v>11</v>
      </c>
      <c r="B20" s="12" t="s">
        <v>3</v>
      </c>
      <c r="C20" s="18" t="s">
        <v>122</v>
      </c>
      <c r="D20" s="156">
        <f>D21</f>
        <v>481.79737</v>
      </c>
      <c r="E20" s="156">
        <f t="shared" ref="E20:F20" si="2">E21</f>
        <v>500.35660000000001</v>
      </c>
      <c r="F20" s="156">
        <f t="shared" si="2"/>
        <v>520.32045000000005</v>
      </c>
    </row>
    <row r="21" spans="1:7" s="106" customFormat="1">
      <c r="A21" s="9">
        <v>12</v>
      </c>
      <c r="B21" s="22" t="s">
        <v>63</v>
      </c>
      <c r="C21" s="23" t="s">
        <v>123</v>
      </c>
      <c r="D21" s="155">
        <v>481.79737</v>
      </c>
      <c r="E21" s="155">
        <v>500.35660000000001</v>
      </c>
      <c r="F21" s="155">
        <v>520.32045000000005</v>
      </c>
    </row>
    <row r="22" spans="1:7">
      <c r="A22" s="9">
        <v>13</v>
      </c>
      <c r="B22" s="12" t="s">
        <v>39</v>
      </c>
      <c r="C22" s="13" t="s">
        <v>124</v>
      </c>
      <c r="D22" s="154">
        <f>D23+D24+D25</f>
        <v>753.63235999999995</v>
      </c>
      <c r="E22" s="154">
        <f t="shared" ref="E22:F22" si="3">E23+E24+E25</f>
        <v>696.70100000000002</v>
      </c>
      <c r="F22" s="154">
        <f t="shared" si="3"/>
        <v>696.70100000000002</v>
      </c>
    </row>
    <row r="23" spans="1:7">
      <c r="A23" s="9">
        <v>14</v>
      </c>
      <c r="B23" s="14" t="s">
        <v>382</v>
      </c>
      <c r="C23" s="16" t="s">
        <v>383</v>
      </c>
      <c r="D23" s="234">
        <v>24.79</v>
      </c>
      <c r="E23" s="234">
        <v>24.79</v>
      </c>
      <c r="F23" s="234">
        <v>24.79</v>
      </c>
    </row>
    <row r="24" spans="1:7">
      <c r="A24" s="9">
        <v>15</v>
      </c>
      <c r="B24" s="4" t="s">
        <v>41</v>
      </c>
      <c r="C24" s="16" t="s">
        <v>125</v>
      </c>
      <c r="D24" s="152">
        <v>671.91099999999994</v>
      </c>
      <c r="E24" s="152">
        <f>696.701-24.79</f>
        <v>671.91100000000006</v>
      </c>
      <c r="F24" s="152">
        <f>696.701-24.79</f>
        <v>671.91100000000006</v>
      </c>
    </row>
    <row r="25" spans="1:7">
      <c r="A25" s="9">
        <v>16</v>
      </c>
      <c r="B25" s="4" t="s">
        <v>278</v>
      </c>
      <c r="C25" s="16" t="s">
        <v>279</v>
      </c>
      <c r="D25" s="152">
        <v>56.931359999999998</v>
      </c>
      <c r="E25" s="152">
        <v>0</v>
      </c>
      <c r="F25" s="152">
        <v>0</v>
      </c>
    </row>
    <row r="26" spans="1:7">
      <c r="A26" s="9">
        <v>17</v>
      </c>
      <c r="B26" s="12" t="s">
        <v>23</v>
      </c>
      <c r="C26" s="13" t="s">
        <v>116</v>
      </c>
      <c r="D26" s="154">
        <f>D27</f>
        <v>2722.1880000000001</v>
      </c>
      <c r="E26" s="154">
        <f t="shared" ref="E26:F26" si="4">E27</f>
        <v>2722.1880000000001</v>
      </c>
      <c r="F26" s="154">
        <f t="shared" si="4"/>
        <v>2722.1880000000001</v>
      </c>
    </row>
    <row r="27" spans="1:7">
      <c r="A27" s="9">
        <v>18</v>
      </c>
      <c r="B27" s="14" t="s">
        <v>38</v>
      </c>
      <c r="C27" s="16" t="s">
        <v>117</v>
      </c>
      <c r="D27" s="152">
        <v>2722.1880000000001</v>
      </c>
      <c r="E27" s="152">
        <v>2722.1880000000001</v>
      </c>
      <c r="F27" s="152">
        <v>2722.1880000000001</v>
      </c>
    </row>
    <row r="28" spans="1:7" s="157" customFormat="1" ht="14.25" hidden="1">
      <c r="A28" s="9">
        <v>21</v>
      </c>
      <c r="B28" s="12" t="s">
        <v>280</v>
      </c>
      <c r="C28" s="13" t="s">
        <v>281</v>
      </c>
      <c r="D28" s="154">
        <f>D29</f>
        <v>0</v>
      </c>
      <c r="E28" s="154">
        <f t="shared" ref="E28:F28" si="5">E29</f>
        <v>0</v>
      </c>
      <c r="F28" s="154">
        <f t="shared" si="5"/>
        <v>0</v>
      </c>
    </row>
    <row r="29" spans="1:7" hidden="1">
      <c r="A29" s="9">
        <v>18</v>
      </c>
      <c r="B29" s="14" t="s">
        <v>282</v>
      </c>
      <c r="C29" s="16" t="s">
        <v>283</v>
      </c>
      <c r="D29" s="152">
        <v>0</v>
      </c>
      <c r="E29" s="152">
        <v>0</v>
      </c>
      <c r="F29" s="152">
        <v>0</v>
      </c>
    </row>
    <row r="30" spans="1:7" s="165" customFormat="1" ht="12.75">
      <c r="A30" s="9">
        <v>19</v>
      </c>
      <c r="B30" s="163" t="s">
        <v>306</v>
      </c>
      <c r="C30" s="13" t="s">
        <v>311</v>
      </c>
      <c r="D30" s="154">
        <f>D31</f>
        <v>79.424999999999997</v>
      </c>
      <c r="E30" s="154">
        <f>E31</f>
        <v>79.424999999999997</v>
      </c>
      <c r="F30" s="154">
        <f>F31</f>
        <v>79.424999999999997</v>
      </c>
      <c r="G30" s="164">
        <f>G31</f>
        <v>12</v>
      </c>
    </row>
    <row r="31" spans="1:7" s="165" customFormat="1" ht="12.75">
      <c r="A31" s="9">
        <v>20</v>
      </c>
      <c r="B31" s="166" t="s">
        <v>307</v>
      </c>
      <c r="C31" s="16" t="s">
        <v>312</v>
      </c>
      <c r="D31" s="152">
        <v>79.424999999999997</v>
      </c>
      <c r="E31" s="152">
        <v>79.424999999999997</v>
      </c>
      <c r="F31" s="152">
        <v>79.424999999999997</v>
      </c>
      <c r="G31" s="17">
        <f>'[1]6'!J106</f>
        <v>12</v>
      </c>
    </row>
    <row r="32" spans="1:7">
      <c r="A32" s="9">
        <v>21</v>
      </c>
      <c r="B32" s="12" t="s">
        <v>67</v>
      </c>
      <c r="C32" s="13" t="s">
        <v>118</v>
      </c>
      <c r="D32" s="154">
        <f>D33</f>
        <v>400.60899999999998</v>
      </c>
      <c r="E32" s="154">
        <f t="shared" ref="E32:F32" si="6">E33</f>
        <v>400.60899999999998</v>
      </c>
      <c r="F32" s="154">
        <f t="shared" si="6"/>
        <v>400.60899999999998</v>
      </c>
    </row>
    <row r="33" spans="1:6">
      <c r="A33" s="9">
        <v>22</v>
      </c>
      <c r="B33" s="24" t="s">
        <v>68</v>
      </c>
      <c r="C33" s="15" t="s">
        <v>119</v>
      </c>
      <c r="D33" s="152">
        <v>400.60899999999998</v>
      </c>
      <c r="E33" s="152">
        <v>400.60899999999998</v>
      </c>
      <c r="F33" s="152">
        <v>400.60899999999998</v>
      </c>
    </row>
    <row r="34" spans="1:6" s="106" customFormat="1">
      <c r="A34" s="9">
        <v>23</v>
      </c>
      <c r="B34" s="25" t="s">
        <v>5</v>
      </c>
      <c r="C34" s="23"/>
      <c r="D34" s="155">
        <v>0</v>
      </c>
      <c r="E34" s="178">
        <v>296.82600000000002</v>
      </c>
      <c r="F34" s="178">
        <v>593.36099999999999</v>
      </c>
    </row>
    <row r="35" spans="1:6" s="107" customFormat="1" ht="13.5" thickBot="1">
      <c r="A35" s="359" t="s">
        <v>25</v>
      </c>
      <c r="B35" s="360"/>
      <c r="C35" s="360"/>
      <c r="D35" s="158">
        <f>D10+D16+D18+D20+D22+D26+D30+D32+D28+D34</f>
        <v>12488.924730000001</v>
      </c>
      <c r="E35" s="158">
        <f>E10+E16+E18+E20+E22+E26+E30+E32+E28+E34</f>
        <v>12453.052599999999</v>
      </c>
      <c r="F35" s="158">
        <f>F10+F16+F18+F20+F22+F26+F30+F32+F28+F34</f>
        <v>12323.716450000002</v>
      </c>
    </row>
    <row r="37" spans="1:6">
      <c r="D37" s="108"/>
      <c r="E37" s="108"/>
      <c r="F37" s="108"/>
    </row>
    <row r="38" spans="1:6">
      <c r="D38" s="109"/>
      <c r="E38" s="109"/>
      <c r="F38" s="109"/>
    </row>
  </sheetData>
  <mergeCells count="3">
    <mergeCell ref="A5:F5"/>
    <mergeCell ref="A35:C35"/>
    <mergeCell ref="C2:F2"/>
  </mergeCells>
  <phoneticPr fontId="5" type="noConversion"/>
  <pageMargins left="0.11811023622047245" right="0.11811023622047245" top="0.35433070866141736" bottom="0.15748031496062992"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sheetPr>
    <tabColor rgb="FFFF0000"/>
  </sheetPr>
  <dimension ref="A1:I175"/>
  <sheetViews>
    <sheetView view="pageBreakPreview" topLeftCell="A89" zoomScale="80" zoomScaleSheetLayoutView="80" workbookViewId="0">
      <selection activeCell="A96" sqref="A96"/>
    </sheetView>
  </sheetViews>
  <sheetFormatPr defaultRowHeight="33" customHeight="1"/>
  <cols>
    <col min="1" max="1" width="9.140625" style="33" customWidth="1"/>
    <col min="2" max="2" width="44.5703125" style="33" customWidth="1"/>
    <col min="3" max="3" width="6.5703125" style="181" customWidth="1"/>
    <col min="4" max="4" width="10.85546875" style="181" customWidth="1"/>
    <col min="5" max="5" width="16" style="181" customWidth="1"/>
    <col min="6" max="6" width="8" style="181" customWidth="1"/>
    <col min="7" max="7" width="14.85546875" style="181" customWidth="1"/>
    <col min="8" max="8" width="13.140625" style="181" customWidth="1"/>
    <col min="9" max="9" width="16.42578125" style="181" customWidth="1"/>
    <col min="10" max="16384" width="9.140625" style="33"/>
  </cols>
  <sheetData>
    <row r="1" spans="1:9" s="32" customFormat="1" ht="33" customHeight="1">
      <c r="C1" s="180"/>
      <c r="D1" s="180"/>
      <c r="E1" s="362" t="s">
        <v>350</v>
      </c>
      <c r="F1" s="362"/>
      <c r="G1" s="362"/>
      <c r="H1" s="362"/>
      <c r="I1" s="362"/>
    </row>
    <row r="2" spans="1:9" s="120" customFormat="1" ht="67.5" customHeight="1">
      <c r="B2" s="346"/>
      <c r="C2" s="346"/>
      <c r="D2" s="346"/>
      <c r="E2" s="119"/>
      <c r="F2" s="361" t="s">
        <v>479</v>
      </c>
      <c r="G2" s="361"/>
      <c r="H2" s="361"/>
      <c r="I2" s="361"/>
    </row>
    <row r="3" spans="1:9" s="120" customFormat="1" ht="12.75">
      <c r="C3" s="119"/>
      <c r="D3" s="119"/>
      <c r="E3" s="119"/>
      <c r="F3" s="119"/>
      <c r="G3" s="119"/>
      <c r="H3" s="119"/>
      <c r="I3" s="119"/>
    </row>
    <row r="4" spans="1:9" ht="12.75" customHeight="1">
      <c r="D4" s="182"/>
      <c r="E4" s="183"/>
      <c r="F4" s="182"/>
      <c r="G4" s="182"/>
    </row>
    <row r="5" spans="1:9" ht="42" customHeight="1">
      <c r="B5" s="363" t="s">
        <v>467</v>
      </c>
      <c r="C5" s="363"/>
      <c r="D5" s="363"/>
      <c r="E5" s="363"/>
      <c r="F5" s="363"/>
      <c r="G5" s="363"/>
      <c r="H5" s="363"/>
      <c r="I5" s="363"/>
    </row>
    <row r="6" spans="1:9" ht="22.5" customHeight="1">
      <c r="I6" s="183" t="s">
        <v>69</v>
      </c>
    </row>
    <row r="7" spans="1:9" s="123" customFormat="1" ht="152.25" customHeight="1">
      <c r="A7" s="34" t="s">
        <v>29</v>
      </c>
      <c r="B7" s="146" t="s">
        <v>265</v>
      </c>
      <c r="C7" s="184" t="s">
        <v>266</v>
      </c>
      <c r="D7" s="185" t="s">
        <v>137</v>
      </c>
      <c r="E7" s="185" t="s">
        <v>51</v>
      </c>
      <c r="F7" s="185" t="s">
        <v>52</v>
      </c>
      <c r="G7" s="175" t="s">
        <v>291</v>
      </c>
      <c r="H7" s="175" t="s">
        <v>327</v>
      </c>
      <c r="I7" s="175" t="s">
        <v>462</v>
      </c>
    </row>
    <row r="8" spans="1:9" s="95" customFormat="1" ht="21.75" customHeight="1">
      <c r="A8" s="96">
        <v>1</v>
      </c>
      <c r="B8" s="96">
        <v>2</v>
      </c>
      <c r="C8" s="96">
        <v>3</v>
      </c>
      <c r="D8" s="96">
        <v>4</v>
      </c>
      <c r="E8" s="96">
        <v>5</v>
      </c>
      <c r="F8" s="96">
        <v>6</v>
      </c>
      <c r="G8" s="96">
        <v>7</v>
      </c>
      <c r="H8" s="96">
        <v>8</v>
      </c>
      <c r="I8" s="96">
        <v>9</v>
      </c>
    </row>
    <row r="9" spans="1:9" s="124" customFormat="1" ht="24.75" customHeight="1">
      <c r="A9" s="35">
        <v>1</v>
      </c>
      <c r="B9" s="97" t="s">
        <v>75</v>
      </c>
      <c r="C9" s="186">
        <v>807</v>
      </c>
      <c r="D9" s="186"/>
      <c r="E9" s="186"/>
      <c r="F9" s="186"/>
      <c r="G9" s="187">
        <f>G10+G64+G73+G84+G94+G139+G167+G173+G161+G155</f>
        <v>12488.924729999999</v>
      </c>
      <c r="H9" s="187">
        <f>H10+H64+H73+H84+H94+H139+H167+H173+H161+H155</f>
        <v>12453.052599999999</v>
      </c>
      <c r="I9" s="187">
        <f>I10+I64+I73+I84+I94+I139+I167+I173+I161+I155</f>
        <v>12323.716450000002</v>
      </c>
    </row>
    <row r="10" spans="1:9" s="122" customFormat="1" ht="21" customHeight="1">
      <c r="A10" s="35">
        <v>2</v>
      </c>
      <c r="B10" s="97" t="s">
        <v>36</v>
      </c>
      <c r="C10" s="188">
        <v>807</v>
      </c>
      <c r="D10" s="189" t="s">
        <v>126</v>
      </c>
      <c r="E10" s="189"/>
      <c r="F10" s="189"/>
      <c r="G10" s="187">
        <f>G11+G20+G36+G45+G51</f>
        <v>7846.72</v>
      </c>
      <c r="H10" s="187">
        <f t="shared" ref="H10:I10" si="0">H11+H20+H36+H45+H51</f>
        <v>7549.8940000000002</v>
      </c>
      <c r="I10" s="187">
        <f t="shared" si="0"/>
        <v>7243.3590000000004</v>
      </c>
    </row>
    <row r="11" spans="1:9" s="122" customFormat="1" ht="50.25" customHeight="1">
      <c r="A11" s="35">
        <v>3</v>
      </c>
      <c r="B11" s="126" t="s">
        <v>18</v>
      </c>
      <c r="C11" s="188">
        <v>807</v>
      </c>
      <c r="D11" s="190" t="s">
        <v>128</v>
      </c>
      <c r="E11" s="190"/>
      <c r="F11" s="190"/>
      <c r="G11" s="191">
        <f>G12</f>
        <v>1263.4960000000001</v>
      </c>
      <c r="H11" s="191">
        <f t="shared" ref="H11:I13" si="1">H12</f>
        <v>1233.7360000000001</v>
      </c>
      <c r="I11" s="191">
        <f t="shared" si="1"/>
        <v>1263.4960000000001</v>
      </c>
    </row>
    <row r="12" spans="1:9" s="122" customFormat="1" ht="18" customHeight="1">
      <c r="A12" s="35">
        <v>4</v>
      </c>
      <c r="B12" s="126" t="s">
        <v>48</v>
      </c>
      <c r="C12" s="188">
        <v>807</v>
      </c>
      <c r="D12" s="190" t="s">
        <v>128</v>
      </c>
      <c r="E12" s="190" t="s">
        <v>162</v>
      </c>
      <c r="F12" s="190"/>
      <c r="G12" s="191">
        <f>G13</f>
        <v>1263.4960000000001</v>
      </c>
      <c r="H12" s="191">
        <f t="shared" si="1"/>
        <v>1233.7360000000001</v>
      </c>
      <c r="I12" s="191">
        <f t="shared" si="1"/>
        <v>1263.4960000000001</v>
      </c>
    </row>
    <row r="13" spans="1:9" s="122" customFormat="1" ht="33" customHeight="1">
      <c r="A13" s="35">
        <v>5</v>
      </c>
      <c r="B13" s="126" t="s">
        <v>53</v>
      </c>
      <c r="C13" s="188">
        <v>807</v>
      </c>
      <c r="D13" s="190" t="s">
        <v>128</v>
      </c>
      <c r="E13" s="190" t="s">
        <v>163</v>
      </c>
      <c r="F13" s="190"/>
      <c r="G13" s="191">
        <f>G14+G17</f>
        <v>1263.4960000000001</v>
      </c>
      <c r="H13" s="191">
        <f t="shared" si="1"/>
        <v>1233.7360000000001</v>
      </c>
      <c r="I13" s="191">
        <f t="shared" si="1"/>
        <v>1263.4960000000001</v>
      </c>
    </row>
    <row r="14" spans="1:9" s="122" customFormat="1" ht="37.5" customHeight="1">
      <c r="A14" s="35">
        <v>6</v>
      </c>
      <c r="B14" s="126" t="s">
        <v>187</v>
      </c>
      <c r="C14" s="188">
        <v>807</v>
      </c>
      <c r="D14" s="190" t="s">
        <v>128</v>
      </c>
      <c r="E14" s="190" t="s">
        <v>164</v>
      </c>
      <c r="F14" s="190"/>
      <c r="G14" s="191">
        <f>G16</f>
        <v>1263.4960000000001</v>
      </c>
      <c r="H14" s="191">
        <f>H16</f>
        <v>1233.7360000000001</v>
      </c>
      <c r="I14" s="191">
        <f>I16</f>
        <v>1263.4960000000001</v>
      </c>
    </row>
    <row r="15" spans="1:9" s="122" customFormat="1" ht="91.5" customHeight="1">
      <c r="A15" s="35">
        <v>7</v>
      </c>
      <c r="B15" s="126" t="s">
        <v>207</v>
      </c>
      <c r="C15" s="188">
        <v>807</v>
      </c>
      <c r="D15" s="190" t="s">
        <v>128</v>
      </c>
      <c r="E15" s="190" t="s">
        <v>164</v>
      </c>
      <c r="F15" s="192" t="s">
        <v>49</v>
      </c>
      <c r="G15" s="191">
        <f>G14</f>
        <v>1263.4960000000001</v>
      </c>
      <c r="H15" s="191">
        <f>H14</f>
        <v>1233.7360000000001</v>
      </c>
      <c r="I15" s="191">
        <f>I14</f>
        <v>1263.4960000000001</v>
      </c>
    </row>
    <row r="16" spans="1:9" s="122" customFormat="1" ht="33" customHeight="1">
      <c r="A16" s="35">
        <v>8</v>
      </c>
      <c r="B16" s="126" t="s">
        <v>54</v>
      </c>
      <c r="C16" s="188">
        <v>807</v>
      </c>
      <c r="D16" s="190" t="s">
        <v>128</v>
      </c>
      <c r="E16" s="190" t="s">
        <v>164</v>
      </c>
      <c r="F16" s="190" t="s">
        <v>46</v>
      </c>
      <c r="G16" s="306">
        <f>947.57+29.76+208.465+77.701</f>
        <v>1263.4960000000001</v>
      </c>
      <c r="H16" s="306">
        <f>947.57+208.465+77.701</f>
        <v>1233.7360000000001</v>
      </c>
      <c r="I16" s="306">
        <f>947.57+29.76+208.465+77.701</f>
        <v>1263.4960000000001</v>
      </c>
    </row>
    <row r="17" spans="1:9" s="122" customFormat="1" ht="37.5" hidden="1" customHeight="1">
      <c r="A17" s="35">
        <v>9</v>
      </c>
      <c r="B17" s="126" t="s">
        <v>187</v>
      </c>
      <c r="C17" s="188">
        <v>807</v>
      </c>
      <c r="D17" s="190" t="s">
        <v>128</v>
      </c>
      <c r="E17" s="190" t="s">
        <v>457</v>
      </c>
      <c r="F17" s="190"/>
      <c r="G17" s="191">
        <f>G19</f>
        <v>0</v>
      </c>
      <c r="H17" s="191">
        <f>H19</f>
        <v>0</v>
      </c>
      <c r="I17" s="191">
        <f>I19</f>
        <v>0</v>
      </c>
    </row>
    <row r="18" spans="1:9" s="122" customFormat="1" ht="64.5" hidden="1" customHeight="1">
      <c r="A18" s="35">
        <v>10</v>
      </c>
      <c r="B18" s="100" t="s">
        <v>458</v>
      </c>
      <c r="C18" s="188">
        <v>807</v>
      </c>
      <c r="D18" s="190" t="s">
        <v>128</v>
      </c>
      <c r="E18" s="190" t="s">
        <v>457</v>
      </c>
      <c r="F18" s="192" t="s">
        <v>49</v>
      </c>
      <c r="G18" s="191">
        <f>G17</f>
        <v>0</v>
      </c>
      <c r="H18" s="191">
        <f>H17</f>
        <v>0</v>
      </c>
      <c r="I18" s="191">
        <f>I17</f>
        <v>0</v>
      </c>
    </row>
    <row r="19" spans="1:9" s="122" customFormat="1" ht="33" hidden="1" customHeight="1">
      <c r="A19" s="35">
        <v>11</v>
      </c>
      <c r="B19" s="126" t="s">
        <v>54</v>
      </c>
      <c r="C19" s="188">
        <v>807</v>
      </c>
      <c r="D19" s="190" t="s">
        <v>128</v>
      </c>
      <c r="E19" s="190" t="s">
        <v>457</v>
      </c>
      <c r="F19" s="190" t="s">
        <v>46</v>
      </c>
      <c r="G19" s="191">
        <v>0</v>
      </c>
      <c r="H19" s="193">
        <v>0</v>
      </c>
      <c r="I19" s="193">
        <v>0</v>
      </c>
    </row>
    <row r="20" spans="1:9" s="122" customFormat="1" ht="78.75" customHeight="1">
      <c r="A20" s="35">
        <v>9</v>
      </c>
      <c r="B20" s="97" t="s">
        <v>208</v>
      </c>
      <c r="C20" s="188">
        <v>807</v>
      </c>
      <c r="D20" s="189" t="s">
        <v>127</v>
      </c>
      <c r="E20" s="189"/>
      <c r="F20" s="189"/>
      <c r="G20" s="194">
        <f>G21</f>
        <v>6195.7209999999995</v>
      </c>
      <c r="H20" s="194">
        <f t="shared" ref="H20:I20" si="2">H21</f>
        <v>5927.8649999999998</v>
      </c>
      <c r="I20" s="194">
        <f t="shared" si="2"/>
        <v>5600.57</v>
      </c>
    </row>
    <row r="21" spans="1:9" s="122" customFormat="1" ht="19.5" customHeight="1">
      <c r="A21" s="35">
        <v>10</v>
      </c>
      <c r="B21" s="127" t="s">
        <v>48</v>
      </c>
      <c r="C21" s="188">
        <v>807</v>
      </c>
      <c r="D21" s="195" t="s">
        <v>127</v>
      </c>
      <c r="E21" s="195" t="s">
        <v>165</v>
      </c>
      <c r="F21" s="195"/>
      <c r="G21" s="196">
        <f t="shared" ref="G21:I21" si="3">G22</f>
        <v>6195.7209999999995</v>
      </c>
      <c r="H21" s="196">
        <f t="shared" si="3"/>
        <v>5927.8649999999998</v>
      </c>
      <c r="I21" s="196">
        <f t="shared" si="3"/>
        <v>5600.57</v>
      </c>
    </row>
    <row r="22" spans="1:9" s="122" customFormat="1" ht="33" customHeight="1">
      <c r="A22" s="35">
        <v>11</v>
      </c>
      <c r="B22" s="127" t="s">
        <v>53</v>
      </c>
      <c r="C22" s="188">
        <v>807</v>
      </c>
      <c r="D22" s="195" t="s">
        <v>127</v>
      </c>
      <c r="E22" s="195" t="s">
        <v>166</v>
      </c>
      <c r="F22" s="195"/>
      <c r="G22" s="196">
        <f>G23+G30+G33</f>
        <v>6195.7209999999995</v>
      </c>
      <c r="H22" s="196">
        <f t="shared" ref="H22:I22" si="4">H23+H30+H33</f>
        <v>5927.8649999999998</v>
      </c>
      <c r="I22" s="196">
        <f t="shared" si="4"/>
        <v>5600.57</v>
      </c>
    </row>
    <row r="23" spans="1:9" s="122" customFormat="1" ht="66.75" customHeight="1">
      <c r="A23" s="35">
        <v>12</v>
      </c>
      <c r="B23" s="100" t="s">
        <v>425</v>
      </c>
      <c r="C23" s="188">
        <v>807</v>
      </c>
      <c r="D23" s="195" t="s">
        <v>127</v>
      </c>
      <c r="E23" s="195" t="s">
        <v>167</v>
      </c>
      <c r="F23" s="195"/>
      <c r="G23" s="196">
        <f>G25+G27+G28</f>
        <v>6195.7209999999995</v>
      </c>
      <c r="H23" s="196">
        <f t="shared" ref="H23:I23" si="5">H25+H27+H28</f>
        <v>5927.8649999999998</v>
      </c>
      <c r="I23" s="196">
        <f t="shared" si="5"/>
        <v>5600.57</v>
      </c>
    </row>
    <row r="24" spans="1:9" s="122" customFormat="1" ht="96.75" customHeight="1">
      <c r="A24" s="35">
        <v>13</v>
      </c>
      <c r="B24" s="100" t="s">
        <v>207</v>
      </c>
      <c r="C24" s="188">
        <v>807</v>
      </c>
      <c r="D24" s="195" t="s">
        <v>127</v>
      </c>
      <c r="E24" s="195" t="s">
        <v>167</v>
      </c>
      <c r="F24" s="195" t="s">
        <v>49</v>
      </c>
      <c r="G24" s="196">
        <f>G25</f>
        <v>3219.1619999999998</v>
      </c>
      <c r="H24" s="196">
        <f>H25</f>
        <v>3219.1619999999998</v>
      </c>
      <c r="I24" s="196">
        <f>I25</f>
        <v>3219.1619999999998</v>
      </c>
    </row>
    <row r="25" spans="1:9" s="122" customFormat="1" ht="44.25" customHeight="1">
      <c r="A25" s="35">
        <v>14</v>
      </c>
      <c r="B25" s="100" t="s">
        <v>54</v>
      </c>
      <c r="C25" s="188">
        <v>807</v>
      </c>
      <c r="D25" s="195" t="s">
        <v>127</v>
      </c>
      <c r="E25" s="195" t="s">
        <v>168</v>
      </c>
      <c r="F25" s="195" t="s">
        <v>46</v>
      </c>
      <c r="G25" s="196">
        <v>3219.1619999999998</v>
      </c>
      <c r="H25" s="196">
        <v>3219.1619999999998</v>
      </c>
      <c r="I25" s="196">
        <v>3219.1619999999998</v>
      </c>
    </row>
    <row r="26" spans="1:9" s="122" customFormat="1" ht="57" customHeight="1">
      <c r="A26" s="35">
        <v>15</v>
      </c>
      <c r="B26" s="127" t="s">
        <v>209</v>
      </c>
      <c r="C26" s="188">
        <v>807</v>
      </c>
      <c r="D26" s="195" t="s">
        <v>127</v>
      </c>
      <c r="E26" s="195" t="s">
        <v>168</v>
      </c>
      <c r="F26" s="195" t="s">
        <v>50</v>
      </c>
      <c r="G26" s="196">
        <f>G27</f>
        <v>2974.3519999999999</v>
      </c>
      <c r="H26" s="196">
        <f>H27</f>
        <v>2706.4960000000001</v>
      </c>
      <c r="I26" s="196">
        <f>I27</f>
        <v>2379.2009999999996</v>
      </c>
    </row>
    <row r="27" spans="1:9" s="122" customFormat="1" ht="43.5" customHeight="1">
      <c r="A27" s="35">
        <v>16</v>
      </c>
      <c r="B27" s="127" t="s">
        <v>141</v>
      </c>
      <c r="C27" s="188">
        <v>807</v>
      </c>
      <c r="D27" s="195" t="s">
        <v>127</v>
      </c>
      <c r="E27" s="195" t="s">
        <v>168</v>
      </c>
      <c r="F27" s="195" t="s">
        <v>43</v>
      </c>
      <c r="G27" s="196">
        <f>6170.931-3219.162-2.207+24.79</f>
        <v>2974.3519999999999</v>
      </c>
      <c r="H27" s="196">
        <f>5903.075-3219.162-2.207+24.79</f>
        <v>2706.4960000000001</v>
      </c>
      <c r="I27" s="196">
        <f>5575.78-2.207-3219.162+24.79</f>
        <v>2379.2009999999996</v>
      </c>
    </row>
    <row r="28" spans="1:9" s="122" customFormat="1" ht="17.25" customHeight="1">
      <c r="A28" s="35">
        <v>17</v>
      </c>
      <c r="B28" s="100" t="s">
        <v>56</v>
      </c>
      <c r="C28" s="188">
        <v>807</v>
      </c>
      <c r="D28" s="195" t="s">
        <v>127</v>
      </c>
      <c r="E28" s="195" t="s">
        <v>168</v>
      </c>
      <c r="F28" s="195" t="s">
        <v>57</v>
      </c>
      <c r="G28" s="196">
        <f>G29</f>
        <v>2.2069999999999999</v>
      </c>
      <c r="H28" s="196">
        <f>H29</f>
        <v>2.2069999999999999</v>
      </c>
      <c r="I28" s="196">
        <f>I29</f>
        <v>2.2069999999999999</v>
      </c>
    </row>
    <row r="29" spans="1:9" s="122" customFormat="1" ht="27" customHeight="1">
      <c r="A29" s="35">
        <v>18</v>
      </c>
      <c r="B29" s="100" t="s">
        <v>58</v>
      </c>
      <c r="C29" s="188">
        <v>807</v>
      </c>
      <c r="D29" s="195" t="s">
        <v>127</v>
      </c>
      <c r="E29" s="195" t="s">
        <v>168</v>
      </c>
      <c r="F29" s="195" t="s">
        <v>47</v>
      </c>
      <c r="G29" s="196">
        <v>2.2069999999999999</v>
      </c>
      <c r="H29" s="196">
        <v>2.2069999999999999</v>
      </c>
      <c r="I29" s="196">
        <v>2.2069999999999999</v>
      </c>
    </row>
    <row r="30" spans="1:9" s="122" customFormat="1" ht="62.25" hidden="1" customHeight="1">
      <c r="A30" s="35">
        <v>22</v>
      </c>
      <c r="B30" s="100" t="s">
        <v>425</v>
      </c>
      <c r="C30" s="188">
        <v>807</v>
      </c>
      <c r="D30" s="195" t="s">
        <v>127</v>
      </c>
      <c r="E30" s="195" t="s">
        <v>457</v>
      </c>
      <c r="F30" s="195"/>
      <c r="G30" s="196">
        <f t="shared" ref="G30:I31" si="6">G31</f>
        <v>0</v>
      </c>
      <c r="H30" s="196">
        <f t="shared" si="6"/>
        <v>0</v>
      </c>
      <c r="I30" s="196">
        <f t="shared" si="6"/>
        <v>0</v>
      </c>
    </row>
    <row r="31" spans="1:9" s="122" customFormat="1" ht="66" hidden="1" customHeight="1">
      <c r="A31" s="35">
        <v>23</v>
      </c>
      <c r="B31" s="100" t="s">
        <v>458</v>
      </c>
      <c r="C31" s="188">
        <v>807</v>
      </c>
      <c r="D31" s="195" t="s">
        <v>127</v>
      </c>
      <c r="E31" s="195" t="s">
        <v>457</v>
      </c>
      <c r="F31" s="195" t="s">
        <v>49</v>
      </c>
      <c r="G31" s="196">
        <f t="shared" si="6"/>
        <v>0</v>
      </c>
      <c r="H31" s="196">
        <f t="shared" si="6"/>
        <v>0</v>
      </c>
      <c r="I31" s="196">
        <f t="shared" si="6"/>
        <v>0</v>
      </c>
    </row>
    <row r="32" spans="1:9" s="122" customFormat="1" ht="42.75" hidden="1" customHeight="1">
      <c r="A32" s="35">
        <v>24</v>
      </c>
      <c r="B32" s="100" t="s">
        <v>54</v>
      </c>
      <c r="C32" s="188">
        <v>807</v>
      </c>
      <c r="D32" s="195" t="s">
        <v>127</v>
      </c>
      <c r="E32" s="195" t="s">
        <v>457</v>
      </c>
      <c r="F32" s="195" t="s">
        <v>46</v>
      </c>
      <c r="G32" s="196">
        <v>0</v>
      </c>
      <c r="H32" s="196">
        <v>0</v>
      </c>
      <c r="I32" s="196">
        <v>0</v>
      </c>
    </row>
    <row r="33" spans="1:9" s="122" customFormat="1" ht="62.25" hidden="1" customHeight="1">
      <c r="A33" s="35">
        <v>25</v>
      </c>
      <c r="B33" s="100" t="s">
        <v>425</v>
      </c>
      <c r="C33" s="188">
        <v>807</v>
      </c>
      <c r="D33" s="195" t="s">
        <v>127</v>
      </c>
      <c r="E33" s="195" t="s">
        <v>373</v>
      </c>
      <c r="F33" s="195"/>
      <c r="G33" s="196">
        <f t="shared" ref="G33:I34" si="7">G34</f>
        <v>0</v>
      </c>
      <c r="H33" s="196">
        <f t="shared" si="7"/>
        <v>0</v>
      </c>
      <c r="I33" s="196">
        <f t="shared" si="7"/>
        <v>0</v>
      </c>
    </row>
    <row r="34" spans="1:9" s="122" customFormat="1" ht="95.25" hidden="1" customHeight="1">
      <c r="A34" s="35">
        <v>26</v>
      </c>
      <c r="B34" s="100" t="s">
        <v>288</v>
      </c>
      <c r="C34" s="188">
        <v>807</v>
      </c>
      <c r="D34" s="195" t="s">
        <v>127</v>
      </c>
      <c r="E34" s="195" t="s">
        <v>373</v>
      </c>
      <c r="F34" s="195" t="s">
        <v>49</v>
      </c>
      <c r="G34" s="196">
        <f t="shared" si="7"/>
        <v>0</v>
      </c>
      <c r="H34" s="196">
        <f t="shared" si="7"/>
        <v>0</v>
      </c>
      <c r="I34" s="196">
        <f t="shared" si="7"/>
        <v>0</v>
      </c>
    </row>
    <row r="35" spans="1:9" s="122" customFormat="1" ht="42.75" hidden="1" customHeight="1">
      <c r="A35" s="35">
        <v>27</v>
      </c>
      <c r="B35" s="100" t="s">
        <v>54</v>
      </c>
      <c r="C35" s="188">
        <v>807</v>
      </c>
      <c r="D35" s="195" t="s">
        <v>127</v>
      </c>
      <c r="E35" s="195" t="s">
        <v>373</v>
      </c>
      <c r="F35" s="195" t="s">
        <v>46</v>
      </c>
      <c r="G35" s="196">
        <v>0</v>
      </c>
      <c r="H35" s="196">
        <v>0</v>
      </c>
      <c r="I35" s="196">
        <v>0</v>
      </c>
    </row>
    <row r="36" spans="1:9" s="124" customFormat="1" ht="65.25" customHeight="1">
      <c r="A36" s="35">
        <v>19</v>
      </c>
      <c r="B36" s="197" t="s">
        <v>318</v>
      </c>
      <c r="C36" s="186">
        <v>807</v>
      </c>
      <c r="D36" s="198" t="s">
        <v>129</v>
      </c>
      <c r="E36" s="198"/>
      <c r="F36" s="198"/>
      <c r="G36" s="199">
        <f>G37+G41</f>
        <v>345.041</v>
      </c>
      <c r="H36" s="199">
        <f t="shared" ref="H36:I36" si="8">H37+H41</f>
        <v>345.041</v>
      </c>
      <c r="I36" s="199">
        <f t="shared" si="8"/>
        <v>335.041</v>
      </c>
    </row>
    <row r="37" spans="1:9" s="122" customFormat="1" ht="18" customHeight="1">
      <c r="A37" s="35">
        <v>20</v>
      </c>
      <c r="B37" s="100" t="s">
        <v>190</v>
      </c>
      <c r="C37" s="188">
        <v>807</v>
      </c>
      <c r="D37" s="200" t="s">
        <v>129</v>
      </c>
      <c r="E37" s="195" t="s">
        <v>169</v>
      </c>
      <c r="F37" s="200"/>
      <c r="G37" s="196">
        <f t="shared" ref="G37:I39" si="9">G38</f>
        <v>10</v>
      </c>
      <c r="H37" s="196">
        <f t="shared" si="9"/>
        <v>10</v>
      </c>
      <c r="I37" s="196">
        <f t="shared" si="9"/>
        <v>0</v>
      </c>
    </row>
    <row r="38" spans="1:9" s="122" customFormat="1" ht="98.25" customHeight="1">
      <c r="A38" s="35">
        <v>21</v>
      </c>
      <c r="B38" s="99" t="s">
        <v>191</v>
      </c>
      <c r="C38" s="188">
        <v>807</v>
      </c>
      <c r="D38" s="200" t="s">
        <v>129</v>
      </c>
      <c r="E38" s="200" t="s">
        <v>188</v>
      </c>
      <c r="F38" s="200"/>
      <c r="G38" s="196">
        <f t="shared" si="9"/>
        <v>10</v>
      </c>
      <c r="H38" s="196">
        <f t="shared" si="9"/>
        <v>10</v>
      </c>
      <c r="I38" s="196">
        <f t="shared" si="9"/>
        <v>0</v>
      </c>
    </row>
    <row r="39" spans="1:9" s="122" customFormat="1" ht="15" customHeight="1">
      <c r="A39" s="35">
        <v>22</v>
      </c>
      <c r="B39" s="99" t="s">
        <v>37</v>
      </c>
      <c r="C39" s="188">
        <v>807</v>
      </c>
      <c r="D39" s="200" t="s">
        <v>129</v>
      </c>
      <c r="E39" s="200" t="s">
        <v>188</v>
      </c>
      <c r="F39" s="200" t="s">
        <v>60</v>
      </c>
      <c r="G39" s="196">
        <f t="shared" si="9"/>
        <v>10</v>
      </c>
      <c r="H39" s="196">
        <f t="shared" si="9"/>
        <v>10</v>
      </c>
      <c r="I39" s="196">
        <f t="shared" si="9"/>
        <v>0</v>
      </c>
    </row>
    <row r="40" spans="1:9" s="122" customFormat="1" ht="33.75" customHeight="1">
      <c r="A40" s="35">
        <v>23</v>
      </c>
      <c r="B40" s="99" t="s">
        <v>42</v>
      </c>
      <c r="C40" s="188">
        <v>807</v>
      </c>
      <c r="D40" s="200" t="s">
        <v>129</v>
      </c>
      <c r="E40" s="200" t="s">
        <v>188</v>
      </c>
      <c r="F40" s="200" t="s">
        <v>44</v>
      </c>
      <c r="G40" s="201">
        <v>10</v>
      </c>
      <c r="H40" s="201">
        <v>10</v>
      </c>
      <c r="I40" s="201">
        <v>0</v>
      </c>
    </row>
    <row r="41" spans="1:9" s="122" customFormat="1" ht="16.5" customHeight="1">
      <c r="A41" s="35">
        <v>24</v>
      </c>
      <c r="B41" s="100" t="s">
        <v>190</v>
      </c>
      <c r="C41" s="188">
        <v>807</v>
      </c>
      <c r="D41" s="200" t="s">
        <v>129</v>
      </c>
      <c r="E41" s="195" t="s">
        <v>169</v>
      </c>
      <c r="F41" s="200"/>
      <c r="G41" s="196">
        <f t="shared" ref="G41:I43" si="10">G42</f>
        <v>335.041</v>
      </c>
      <c r="H41" s="196">
        <f t="shared" si="10"/>
        <v>335.041</v>
      </c>
      <c r="I41" s="196">
        <f t="shared" si="10"/>
        <v>335.041</v>
      </c>
    </row>
    <row r="42" spans="1:9" s="122" customFormat="1" ht="78" customHeight="1">
      <c r="A42" s="35">
        <v>25</v>
      </c>
      <c r="B42" s="99" t="s">
        <v>319</v>
      </c>
      <c r="C42" s="188">
        <v>807</v>
      </c>
      <c r="D42" s="200" t="s">
        <v>129</v>
      </c>
      <c r="E42" s="200" t="s">
        <v>351</v>
      </c>
      <c r="F42" s="200"/>
      <c r="G42" s="196">
        <f t="shared" si="10"/>
        <v>335.041</v>
      </c>
      <c r="H42" s="196">
        <f t="shared" si="10"/>
        <v>335.041</v>
      </c>
      <c r="I42" s="196">
        <f t="shared" si="10"/>
        <v>335.041</v>
      </c>
    </row>
    <row r="43" spans="1:9" s="122" customFormat="1" ht="23.25" customHeight="1">
      <c r="A43" s="35">
        <v>26</v>
      </c>
      <c r="B43" s="99" t="s">
        <v>37</v>
      </c>
      <c r="C43" s="188">
        <v>807</v>
      </c>
      <c r="D43" s="200" t="s">
        <v>129</v>
      </c>
      <c r="E43" s="200" t="s">
        <v>351</v>
      </c>
      <c r="F43" s="200" t="s">
        <v>60</v>
      </c>
      <c r="G43" s="196">
        <f t="shared" si="10"/>
        <v>335.041</v>
      </c>
      <c r="H43" s="196">
        <f t="shared" si="10"/>
        <v>335.041</v>
      </c>
      <c r="I43" s="196">
        <f t="shared" si="10"/>
        <v>335.041</v>
      </c>
    </row>
    <row r="44" spans="1:9" s="122" customFormat="1" ht="25.5" customHeight="1">
      <c r="A44" s="35">
        <v>27</v>
      </c>
      <c r="B44" s="99" t="s">
        <v>42</v>
      </c>
      <c r="C44" s="188">
        <v>807</v>
      </c>
      <c r="D44" s="200" t="s">
        <v>129</v>
      </c>
      <c r="E44" s="200" t="s">
        <v>351</v>
      </c>
      <c r="F44" s="200" t="s">
        <v>44</v>
      </c>
      <c r="G44" s="201">
        <v>335.041</v>
      </c>
      <c r="H44" s="201">
        <v>335.041</v>
      </c>
      <c r="I44" s="201">
        <v>335.041</v>
      </c>
    </row>
    <row r="45" spans="1:9" s="124" customFormat="1" ht="27" customHeight="1">
      <c r="A45" s="35">
        <v>28</v>
      </c>
      <c r="B45" s="132" t="s">
        <v>22</v>
      </c>
      <c r="C45" s="186">
        <v>807</v>
      </c>
      <c r="D45" s="202" t="s">
        <v>130</v>
      </c>
      <c r="E45" s="202"/>
      <c r="F45" s="203"/>
      <c r="G45" s="199">
        <f>G46</f>
        <v>21.861999999999998</v>
      </c>
      <c r="H45" s="199">
        <f t="shared" ref="H45:I49" si="11">H46</f>
        <v>22.652000000000001</v>
      </c>
      <c r="I45" s="199">
        <f t="shared" si="11"/>
        <v>23.652000000000001</v>
      </c>
    </row>
    <row r="46" spans="1:9" s="122" customFormat="1" ht="24" customHeight="1">
      <c r="A46" s="35">
        <v>29</v>
      </c>
      <c r="B46" s="99" t="s">
        <v>48</v>
      </c>
      <c r="C46" s="188">
        <v>807</v>
      </c>
      <c r="D46" s="195" t="s">
        <v>130</v>
      </c>
      <c r="E46" s="195" t="s">
        <v>162</v>
      </c>
      <c r="F46" s="204"/>
      <c r="G46" s="196">
        <f>G47</f>
        <v>21.861999999999998</v>
      </c>
      <c r="H46" s="196">
        <f t="shared" si="11"/>
        <v>22.652000000000001</v>
      </c>
      <c r="I46" s="196">
        <f t="shared" si="11"/>
        <v>23.652000000000001</v>
      </c>
    </row>
    <row r="47" spans="1:9" s="122" customFormat="1" ht="31.5" customHeight="1">
      <c r="A47" s="35">
        <v>30</v>
      </c>
      <c r="B47" s="128" t="s">
        <v>0</v>
      </c>
      <c r="C47" s="188">
        <v>807</v>
      </c>
      <c r="D47" s="195" t="s">
        <v>130</v>
      </c>
      <c r="E47" s="195" t="s">
        <v>171</v>
      </c>
      <c r="F47" s="204"/>
      <c r="G47" s="196">
        <f>G49</f>
        <v>21.861999999999998</v>
      </c>
      <c r="H47" s="196">
        <f>H49</f>
        <v>22.652000000000001</v>
      </c>
      <c r="I47" s="196">
        <f>I49</f>
        <v>23.652000000000001</v>
      </c>
    </row>
    <row r="48" spans="1:9" s="122" customFormat="1" ht="36" customHeight="1">
      <c r="A48" s="35">
        <v>31</v>
      </c>
      <c r="B48" s="129" t="s">
        <v>7</v>
      </c>
      <c r="C48" s="188">
        <v>807</v>
      </c>
      <c r="D48" s="195" t="s">
        <v>130</v>
      </c>
      <c r="E48" s="195" t="s">
        <v>172</v>
      </c>
      <c r="F48" s="204"/>
      <c r="G48" s="196">
        <f>G49</f>
        <v>21.861999999999998</v>
      </c>
      <c r="H48" s="196">
        <f>H49</f>
        <v>22.652000000000001</v>
      </c>
      <c r="I48" s="196">
        <f>I49</f>
        <v>23.652000000000001</v>
      </c>
    </row>
    <row r="49" spans="1:9" s="122" customFormat="1" ht="34.5" customHeight="1">
      <c r="A49" s="35">
        <v>32</v>
      </c>
      <c r="B49" s="100" t="s">
        <v>56</v>
      </c>
      <c r="C49" s="188">
        <v>807</v>
      </c>
      <c r="D49" s="195" t="s">
        <v>130</v>
      </c>
      <c r="E49" s="195" t="s">
        <v>172</v>
      </c>
      <c r="F49" s="205">
        <v>800</v>
      </c>
      <c r="G49" s="196">
        <f>G50</f>
        <v>21.861999999999998</v>
      </c>
      <c r="H49" s="196">
        <f t="shared" si="11"/>
        <v>22.652000000000001</v>
      </c>
      <c r="I49" s="196">
        <f t="shared" si="11"/>
        <v>23.652000000000001</v>
      </c>
    </row>
    <row r="50" spans="1:9" s="122" customFormat="1" ht="29.25" customHeight="1">
      <c r="A50" s="35">
        <v>33</v>
      </c>
      <c r="B50" s="128" t="s">
        <v>74</v>
      </c>
      <c r="C50" s="188">
        <v>807</v>
      </c>
      <c r="D50" s="195" t="s">
        <v>130</v>
      </c>
      <c r="E50" s="195" t="s">
        <v>172</v>
      </c>
      <c r="F50" s="204">
        <v>870</v>
      </c>
      <c r="G50" s="307">
        <v>21.861999999999998</v>
      </c>
      <c r="H50" s="307">
        <v>22.652000000000001</v>
      </c>
      <c r="I50" s="307">
        <v>23.652000000000001</v>
      </c>
    </row>
    <row r="51" spans="1:9" s="122" customFormat="1" ht="33" customHeight="1">
      <c r="A51" s="35">
        <v>34</v>
      </c>
      <c r="B51" s="130" t="s">
        <v>59</v>
      </c>
      <c r="C51" s="188">
        <v>807</v>
      </c>
      <c r="D51" s="202" t="s">
        <v>131</v>
      </c>
      <c r="E51" s="202"/>
      <c r="F51" s="202"/>
      <c r="G51" s="199">
        <f>G52+G56+G60</f>
        <v>20.6</v>
      </c>
      <c r="H51" s="199">
        <f t="shared" ref="H51:I51" si="12">H56+H60</f>
        <v>20.6</v>
      </c>
      <c r="I51" s="199">
        <f t="shared" si="12"/>
        <v>20.6</v>
      </c>
    </row>
    <row r="52" spans="1:9" s="122" customFormat="1" ht="37.5" hidden="1" customHeight="1">
      <c r="A52" s="35">
        <v>44</v>
      </c>
      <c r="B52" s="100" t="s">
        <v>190</v>
      </c>
      <c r="C52" s="188">
        <v>807</v>
      </c>
      <c r="D52" s="206" t="s">
        <v>131</v>
      </c>
      <c r="E52" s="195" t="s">
        <v>170</v>
      </c>
      <c r="F52" s="195"/>
      <c r="G52" s="196">
        <f>G53</f>
        <v>0</v>
      </c>
      <c r="H52" s="196">
        <f t="shared" ref="H52:I52" si="13">H53</f>
        <v>0</v>
      </c>
      <c r="I52" s="196">
        <f t="shared" si="13"/>
        <v>0</v>
      </c>
    </row>
    <row r="53" spans="1:9" s="122" customFormat="1" ht="54.75" hidden="1" customHeight="1">
      <c r="A53" s="35">
        <v>45</v>
      </c>
      <c r="B53" s="302" t="s">
        <v>460</v>
      </c>
      <c r="C53" s="188">
        <v>807</v>
      </c>
      <c r="D53" s="206" t="s">
        <v>131</v>
      </c>
      <c r="E53" s="195" t="s">
        <v>459</v>
      </c>
      <c r="F53" s="206"/>
      <c r="G53" s="196">
        <f>G54</f>
        <v>0</v>
      </c>
      <c r="H53" s="196">
        <f>H55</f>
        <v>0</v>
      </c>
      <c r="I53" s="196">
        <f>I55</f>
        <v>0</v>
      </c>
    </row>
    <row r="54" spans="1:9" s="122" customFormat="1" ht="63" hidden="1" customHeight="1">
      <c r="A54" s="35">
        <v>46</v>
      </c>
      <c r="B54" s="127" t="s">
        <v>209</v>
      </c>
      <c r="C54" s="188">
        <v>807</v>
      </c>
      <c r="D54" s="195" t="s">
        <v>131</v>
      </c>
      <c r="E54" s="195" t="s">
        <v>459</v>
      </c>
      <c r="F54" s="195" t="s">
        <v>50</v>
      </c>
      <c r="G54" s="196">
        <f>G55</f>
        <v>0</v>
      </c>
      <c r="H54" s="196">
        <f>H55</f>
        <v>0</v>
      </c>
      <c r="I54" s="196">
        <f>I55</f>
        <v>0</v>
      </c>
    </row>
    <row r="55" spans="1:9" s="122" customFormat="1" ht="50.25" hidden="1" customHeight="1">
      <c r="A55" s="35">
        <v>47</v>
      </c>
      <c r="B55" s="127" t="s">
        <v>141</v>
      </c>
      <c r="C55" s="188">
        <v>807</v>
      </c>
      <c r="D55" s="195" t="s">
        <v>131</v>
      </c>
      <c r="E55" s="195" t="s">
        <v>459</v>
      </c>
      <c r="F55" s="195" t="s">
        <v>43</v>
      </c>
      <c r="G55" s="196">
        <v>0</v>
      </c>
      <c r="H55" s="196">
        <v>0</v>
      </c>
      <c r="I55" s="196">
        <v>0</v>
      </c>
    </row>
    <row r="56" spans="1:9" s="122" customFormat="1" ht="58.5" customHeight="1">
      <c r="A56" s="35">
        <v>35</v>
      </c>
      <c r="B56" s="131" t="s">
        <v>194</v>
      </c>
      <c r="C56" s="188">
        <v>807</v>
      </c>
      <c r="D56" s="206" t="s">
        <v>131</v>
      </c>
      <c r="E56" s="206" t="s">
        <v>173</v>
      </c>
      <c r="F56" s="206"/>
      <c r="G56" s="196">
        <f>G57</f>
        <v>1.8</v>
      </c>
      <c r="H56" s="196">
        <f t="shared" ref="H56:I58" si="14">H57</f>
        <v>1.8</v>
      </c>
      <c r="I56" s="196">
        <f t="shared" si="14"/>
        <v>1.8</v>
      </c>
    </row>
    <row r="57" spans="1:9" s="122" customFormat="1" ht="58.5" customHeight="1">
      <c r="A57" s="35">
        <v>36</v>
      </c>
      <c r="B57" s="131" t="s">
        <v>189</v>
      </c>
      <c r="C57" s="188">
        <v>807</v>
      </c>
      <c r="D57" s="206" t="s">
        <v>131</v>
      </c>
      <c r="E57" s="206" t="s">
        <v>174</v>
      </c>
      <c r="F57" s="206"/>
      <c r="G57" s="196">
        <f>G58</f>
        <v>1.8</v>
      </c>
      <c r="H57" s="196">
        <f t="shared" si="14"/>
        <v>1.8</v>
      </c>
      <c r="I57" s="196">
        <f t="shared" si="14"/>
        <v>1.8</v>
      </c>
    </row>
    <row r="58" spans="1:9" s="122" customFormat="1" ht="40.5" customHeight="1">
      <c r="A58" s="35">
        <v>37</v>
      </c>
      <c r="B58" s="100" t="s">
        <v>142</v>
      </c>
      <c r="C58" s="188">
        <v>807</v>
      </c>
      <c r="D58" s="206" t="s">
        <v>131</v>
      </c>
      <c r="E58" s="206" t="s">
        <v>174</v>
      </c>
      <c r="F58" s="207" t="s">
        <v>50</v>
      </c>
      <c r="G58" s="196">
        <f>G59</f>
        <v>1.8</v>
      </c>
      <c r="H58" s="196">
        <f t="shared" si="14"/>
        <v>1.8</v>
      </c>
      <c r="I58" s="196">
        <f t="shared" si="14"/>
        <v>1.8</v>
      </c>
    </row>
    <row r="59" spans="1:9" s="122" customFormat="1" ht="52.5" customHeight="1">
      <c r="A59" s="35">
        <v>38</v>
      </c>
      <c r="B59" s="100" t="s">
        <v>141</v>
      </c>
      <c r="C59" s="188">
        <v>807</v>
      </c>
      <c r="D59" s="206" t="s">
        <v>131</v>
      </c>
      <c r="E59" s="206" t="s">
        <v>174</v>
      </c>
      <c r="F59" s="208" t="s">
        <v>43</v>
      </c>
      <c r="G59" s="196">
        <v>1.8</v>
      </c>
      <c r="H59" s="196">
        <v>1.8</v>
      </c>
      <c r="I59" s="196">
        <v>1.8</v>
      </c>
    </row>
    <row r="60" spans="1:9" s="122" customFormat="1" ht="30.75" customHeight="1">
      <c r="A60" s="35">
        <v>39</v>
      </c>
      <c r="B60" s="100" t="s">
        <v>190</v>
      </c>
      <c r="C60" s="188">
        <v>807</v>
      </c>
      <c r="D60" s="200" t="s">
        <v>131</v>
      </c>
      <c r="E60" s="195" t="s">
        <v>169</v>
      </c>
      <c r="F60" s="200"/>
      <c r="G60" s="196">
        <f t="shared" ref="G60:I62" si="15">G61</f>
        <v>18.8</v>
      </c>
      <c r="H60" s="196">
        <f t="shared" si="15"/>
        <v>18.8</v>
      </c>
      <c r="I60" s="196">
        <f t="shared" si="15"/>
        <v>18.8</v>
      </c>
    </row>
    <row r="61" spans="1:9" s="122" customFormat="1" ht="99.75" customHeight="1">
      <c r="A61" s="35">
        <v>40</v>
      </c>
      <c r="B61" s="99" t="s">
        <v>305</v>
      </c>
      <c r="C61" s="188">
        <v>807</v>
      </c>
      <c r="D61" s="200" t="s">
        <v>131</v>
      </c>
      <c r="E61" s="200" t="s">
        <v>352</v>
      </c>
      <c r="F61" s="200"/>
      <c r="G61" s="196">
        <f t="shared" si="15"/>
        <v>18.8</v>
      </c>
      <c r="H61" s="196">
        <f t="shared" si="15"/>
        <v>18.8</v>
      </c>
      <c r="I61" s="196">
        <f t="shared" si="15"/>
        <v>18.8</v>
      </c>
    </row>
    <row r="62" spans="1:9" s="122" customFormat="1" ht="38.25" customHeight="1">
      <c r="A62" s="35">
        <v>41</v>
      </c>
      <c r="B62" s="99" t="s">
        <v>37</v>
      </c>
      <c r="C62" s="188">
        <v>807</v>
      </c>
      <c r="D62" s="200" t="s">
        <v>131</v>
      </c>
      <c r="E62" s="200" t="s">
        <v>352</v>
      </c>
      <c r="F62" s="200" t="s">
        <v>60</v>
      </c>
      <c r="G62" s="196">
        <f t="shared" si="15"/>
        <v>18.8</v>
      </c>
      <c r="H62" s="196">
        <f t="shared" si="15"/>
        <v>18.8</v>
      </c>
      <c r="I62" s="196">
        <f t="shared" si="15"/>
        <v>18.8</v>
      </c>
    </row>
    <row r="63" spans="1:9" s="122" customFormat="1" ht="39" customHeight="1">
      <c r="A63" s="35">
        <v>42</v>
      </c>
      <c r="B63" s="99" t="s">
        <v>42</v>
      </c>
      <c r="C63" s="188">
        <v>807</v>
      </c>
      <c r="D63" s="200" t="s">
        <v>131</v>
      </c>
      <c r="E63" s="200" t="s">
        <v>352</v>
      </c>
      <c r="F63" s="200" t="s">
        <v>44</v>
      </c>
      <c r="G63" s="201">
        <v>18.8</v>
      </c>
      <c r="H63" s="201">
        <v>18.8</v>
      </c>
      <c r="I63" s="201">
        <v>18.8</v>
      </c>
    </row>
    <row r="64" spans="1:9" s="122" customFormat="1" ht="35.25" customHeight="1">
      <c r="A64" s="35">
        <v>43</v>
      </c>
      <c r="B64" s="132" t="s">
        <v>64</v>
      </c>
      <c r="C64" s="186">
        <v>807</v>
      </c>
      <c r="D64" s="202" t="s">
        <v>132</v>
      </c>
      <c r="E64" s="202"/>
      <c r="F64" s="202"/>
      <c r="G64" s="199">
        <f>G65</f>
        <v>136.80000000000001</v>
      </c>
      <c r="H64" s="199">
        <f t="shared" ref="H64:I64" si="16">H65</f>
        <v>139.30000000000001</v>
      </c>
      <c r="I64" s="199">
        <f t="shared" si="16"/>
        <v>0</v>
      </c>
    </row>
    <row r="65" spans="1:9" s="122" customFormat="1" ht="33" customHeight="1">
      <c r="A65" s="35">
        <v>44</v>
      </c>
      <c r="B65" s="100" t="s">
        <v>65</v>
      </c>
      <c r="C65" s="188">
        <v>807</v>
      </c>
      <c r="D65" s="195" t="s">
        <v>133</v>
      </c>
      <c r="E65" s="202"/>
      <c r="F65" s="202"/>
      <c r="G65" s="196">
        <f>G67</f>
        <v>136.80000000000001</v>
      </c>
      <c r="H65" s="196">
        <f t="shared" ref="H65:I65" si="17">H67</f>
        <v>139.30000000000001</v>
      </c>
      <c r="I65" s="196">
        <f t="shared" si="17"/>
        <v>0</v>
      </c>
    </row>
    <row r="66" spans="1:9" s="122" customFormat="1" ht="33" customHeight="1">
      <c r="A66" s="35">
        <v>45</v>
      </c>
      <c r="B66" s="100" t="s">
        <v>48</v>
      </c>
      <c r="C66" s="188">
        <v>807</v>
      </c>
      <c r="D66" s="195" t="s">
        <v>133</v>
      </c>
      <c r="E66" s="195" t="s">
        <v>165</v>
      </c>
      <c r="F66" s="202"/>
      <c r="G66" s="209">
        <f>G67</f>
        <v>136.80000000000001</v>
      </c>
      <c r="H66" s="209">
        <f t="shared" ref="H66:I67" si="18">H67</f>
        <v>139.30000000000001</v>
      </c>
      <c r="I66" s="209">
        <f t="shared" si="18"/>
        <v>0</v>
      </c>
    </row>
    <row r="67" spans="1:9" s="122" customFormat="1" ht="68.25" customHeight="1">
      <c r="A67" s="35">
        <v>46</v>
      </c>
      <c r="B67" s="131" t="s">
        <v>1</v>
      </c>
      <c r="C67" s="188">
        <v>807</v>
      </c>
      <c r="D67" s="195" t="s">
        <v>133</v>
      </c>
      <c r="E67" s="195" t="s">
        <v>173</v>
      </c>
      <c r="F67" s="202"/>
      <c r="G67" s="196">
        <f>G68</f>
        <v>136.80000000000001</v>
      </c>
      <c r="H67" s="196">
        <f t="shared" si="18"/>
        <v>139.30000000000001</v>
      </c>
      <c r="I67" s="196">
        <f t="shared" si="18"/>
        <v>0</v>
      </c>
    </row>
    <row r="68" spans="1:9" s="122" customFormat="1" ht="65.25" customHeight="1">
      <c r="A68" s="35">
        <v>47</v>
      </c>
      <c r="B68" s="100" t="s">
        <v>66</v>
      </c>
      <c r="C68" s="188">
        <v>807</v>
      </c>
      <c r="D68" s="195" t="s">
        <v>133</v>
      </c>
      <c r="E68" s="195" t="s">
        <v>175</v>
      </c>
      <c r="F68" s="202"/>
      <c r="G68" s="196">
        <f>G69+G71</f>
        <v>136.80000000000001</v>
      </c>
      <c r="H68" s="196">
        <f t="shared" ref="H68:I68" si="19">H69+H71</f>
        <v>139.30000000000001</v>
      </c>
      <c r="I68" s="196">
        <f t="shared" si="19"/>
        <v>0</v>
      </c>
    </row>
    <row r="69" spans="1:9" s="122" customFormat="1" ht="72.75" customHeight="1">
      <c r="A69" s="35">
        <v>48</v>
      </c>
      <c r="B69" s="100" t="s">
        <v>55</v>
      </c>
      <c r="C69" s="188">
        <v>807</v>
      </c>
      <c r="D69" s="195" t="s">
        <v>133</v>
      </c>
      <c r="E69" s="195" t="s">
        <v>175</v>
      </c>
      <c r="F69" s="195" t="s">
        <v>49</v>
      </c>
      <c r="G69" s="196">
        <f>G70</f>
        <v>133.45186000000001</v>
      </c>
      <c r="H69" s="196">
        <f t="shared" ref="H69:I69" si="20">H70</f>
        <v>133.45186000000001</v>
      </c>
      <c r="I69" s="196">
        <f t="shared" si="20"/>
        <v>0</v>
      </c>
    </row>
    <row r="70" spans="1:9" s="122" customFormat="1" ht="42" customHeight="1">
      <c r="A70" s="35">
        <v>49</v>
      </c>
      <c r="B70" s="100" t="s">
        <v>54</v>
      </c>
      <c r="C70" s="188">
        <v>807</v>
      </c>
      <c r="D70" s="195" t="s">
        <v>133</v>
      </c>
      <c r="E70" s="195" t="s">
        <v>175</v>
      </c>
      <c r="F70" s="195" t="s">
        <v>46</v>
      </c>
      <c r="G70" s="196">
        <v>133.45186000000001</v>
      </c>
      <c r="H70" s="196">
        <v>133.45186000000001</v>
      </c>
      <c r="I70" s="196">
        <v>0</v>
      </c>
    </row>
    <row r="71" spans="1:9" s="122" customFormat="1" ht="50.25" customHeight="1">
      <c r="A71" s="35">
        <v>50</v>
      </c>
      <c r="B71" s="127" t="s">
        <v>140</v>
      </c>
      <c r="C71" s="188">
        <v>807</v>
      </c>
      <c r="D71" s="195" t="s">
        <v>133</v>
      </c>
      <c r="E71" s="195" t="s">
        <v>175</v>
      </c>
      <c r="F71" s="195" t="s">
        <v>50</v>
      </c>
      <c r="G71" s="196">
        <f>G72</f>
        <v>3.3481399999999999</v>
      </c>
      <c r="H71" s="196">
        <f t="shared" ref="H71:I71" si="21">H72</f>
        <v>5.8481399999999999</v>
      </c>
      <c r="I71" s="196">
        <f t="shared" si="21"/>
        <v>0</v>
      </c>
    </row>
    <row r="72" spans="1:9" s="122" customFormat="1" ht="48.75" customHeight="1">
      <c r="A72" s="35">
        <v>51</v>
      </c>
      <c r="B72" s="127" t="s">
        <v>141</v>
      </c>
      <c r="C72" s="188">
        <v>807</v>
      </c>
      <c r="D72" s="195" t="s">
        <v>133</v>
      </c>
      <c r="E72" s="195" t="s">
        <v>175</v>
      </c>
      <c r="F72" s="195" t="s">
        <v>43</v>
      </c>
      <c r="G72" s="196">
        <v>3.3481399999999999</v>
      </c>
      <c r="H72" s="196">
        <v>5.8481399999999999</v>
      </c>
      <c r="I72" s="196">
        <v>0</v>
      </c>
    </row>
    <row r="73" spans="1:9" s="122" customFormat="1" ht="33" customHeight="1">
      <c r="A73" s="35">
        <v>52</v>
      </c>
      <c r="B73" s="132" t="s">
        <v>40</v>
      </c>
      <c r="C73" s="186">
        <v>807</v>
      </c>
      <c r="D73" s="202" t="s">
        <v>120</v>
      </c>
      <c r="E73" s="195"/>
      <c r="F73" s="195"/>
      <c r="G73" s="199">
        <f>G74</f>
        <v>67.753</v>
      </c>
      <c r="H73" s="199">
        <f t="shared" ref="H73:I73" si="22">H74</f>
        <v>67.753</v>
      </c>
      <c r="I73" s="199">
        <f t="shared" si="22"/>
        <v>67.753</v>
      </c>
    </row>
    <row r="74" spans="1:9" s="122" customFormat="1" ht="52.5" customHeight="1">
      <c r="A74" s="35">
        <v>53</v>
      </c>
      <c r="B74" s="100" t="s">
        <v>472</v>
      </c>
      <c r="C74" s="188">
        <v>807</v>
      </c>
      <c r="D74" s="195" t="s">
        <v>121</v>
      </c>
      <c r="E74" s="195"/>
      <c r="F74" s="195"/>
      <c r="G74" s="196">
        <f>G80+G75</f>
        <v>67.753</v>
      </c>
      <c r="H74" s="196">
        <f t="shared" ref="H74:I74" si="23">H80+H75</f>
        <v>67.753</v>
      </c>
      <c r="I74" s="196">
        <f t="shared" si="23"/>
        <v>67.753</v>
      </c>
    </row>
    <row r="75" spans="1:9" s="122" customFormat="1" ht="49.5" customHeight="1">
      <c r="A75" s="35">
        <v>54</v>
      </c>
      <c r="B75" s="100" t="s">
        <v>146</v>
      </c>
      <c r="C75" s="188">
        <v>807</v>
      </c>
      <c r="D75" s="195" t="s">
        <v>121</v>
      </c>
      <c r="E75" s="195" t="s">
        <v>440</v>
      </c>
      <c r="F75" s="195"/>
      <c r="G75" s="196">
        <f t="shared" ref="G75:I76" si="24">G76</f>
        <v>22.981000000000002</v>
      </c>
      <c r="H75" s="196">
        <f t="shared" si="24"/>
        <v>22.981000000000002</v>
      </c>
      <c r="I75" s="196">
        <f t="shared" si="24"/>
        <v>22.981000000000002</v>
      </c>
    </row>
    <row r="76" spans="1:9" s="122" customFormat="1" ht="50.25" customHeight="1">
      <c r="A76" s="35">
        <v>55</v>
      </c>
      <c r="B76" s="100" t="s">
        <v>441</v>
      </c>
      <c r="C76" s="188">
        <v>807</v>
      </c>
      <c r="D76" s="195" t="s">
        <v>121</v>
      </c>
      <c r="E76" s="195" t="s">
        <v>442</v>
      </c>
      <c r="F76" s="195"/>
      <c r="G76" s="196">
        <f>G77</f>
        <v>22.981000000000002</v>
      </c>
      <c r="H76" s="196">
        <f t="shared" si="24"/>
        <v>22.981000000000002</v>
      </c>
      <c r="I76" s="196">
        <f t="shared" si="24"/>
        <v>22.981000000000002</v>
      </c>
    </row>
    <row r="77" spans="1:9" s="98" customFormat="1" ht="138.75" customHeight="1">
      <c r="A77" s="35">
        <v>56</v>
      </c>
      <c r="B77" s="102" t="s">
        <v>443</v>
      </c>
      <c r="C77" s="210">
        <v>807</v>
      </c>
      <c r="D77" s="195" t="s">
        <v>121</v>
      </c>
      <c r="E77" s="200" t="s">
        <v>444</v>
      </c>
      <c r="F77" s="200"/>
      <c r="G77" s="196">
        <f t="shared" ref="G77:I78" si="25">G78</f>
        <v>22.981000000000002</v>
      </c>
      <c r="H77" s="196">
        <f t="shared" si="25"/>
        <v>22.981000000000002</v>
      </c>
      <c r="I77" s="196">
        <f t="shared" si="25"/>
        <v>22.981000000000002</v>
      </c>
    </row>
    <row r="78" spans="1:9" s="98" customFormat="1" ht="33" customHeight="1">
      <c r="A78" s="35">
        <v>57</v>
      </c>
      <c r="B78" s="99" t="s">
        <v>142</v>
      </c>
      <c r="C78" s="210">
        <v>807</v>
      </c>
      <c r="D78" s="195" t="s">
        <v>121</v>
      </c>
      <c r="E78" s="200" t="s">
        <v>444</v>
      </c>
      <c r="F78" s="200" t="s">
        <v>50</v>
      </c>
      <c r="G78" s="196">
        <f t="shared" si="25"/>
        <v>22.981000000000002</v>
      </c>
      <c r="H78" s="196">
        <f t="shared" si="25"/>
        <v>22.981000000000002</v>
      </c>
      <c r="I78" s="196">
        <f t="shared" si="25"/>
        <v>22.981000000000002</v>
      </c>
    </row>
    <row r="79" spans="1:9" s="98" customFormat="1" ht="33" customHeight="1">
      <c r="A79" s="35">
        <v>58</v>
      </c>
      <c r="B79" s="99" t="s">
        <v>2</v>
      </c>
      <c r="C79" s="210">
        <v>807</v>
      </c>
      <c r="D79" s="195" t="s">
        <v>121</v>
      </c>
      <c r="E79" s="200" t="s">
        <v>444</v>
      </c>
      <c r="F79" s="200" t="s">
        <v>43</v>
      </c>
      <c r="G79" s="196">
        <v>22.981000000000002</v>
      </c>
      <c r="H79" s="196">
        <v>22.981000000000002</v>
      </c>
      <c r="I79" s="196">
        <v>22.981000000000002</v>
      </c>
    </row>
    <row r="80" spans="1:9" s="122" customFormat="1" ht="37.5" customHeight="1">
      <c r="A80" s="35">
        <v>59</v>
      </c>
      <c r="B80" s="100" t="s">
        <v>190</v>
      </c>
      <c r="C80" s="125">
        <v>807</v>
      </c>
      <c r="D80" s="195" t="s">
        <v>121</v>
      </c>
      <c r="E80" s="195" t="s">
        <v>170</v>
      </c>
      <c r="F80" s="195"/>
      <c r="G80" s="196">
        <f>G81</f>
        <v>44.771999999999998</v>
      </c>
      <c r="H80" s="196">
        <f t="shared" ref="H80:I80" si="26">H81</f>
        <v>44.771999999999998</v>
      </c>
      <c r="I80" s="196">
        <f t="shared" si="26"/>
        <v>44.771999999999998</v>
      </c>
    </row>
    <row r="81" spans="1:9" s="98" customFormat="1" ht="38.25" customHeight="1">
      <c r="A81" s="35">
        <v>60</v>
      </c>
      <c r="B81" s="102" t="s">
        <v>353</v>
      </c>
      <c r="C81" s="101">
        <v>807</v>
      </c>
      <c r="D81" s="195" t="s">
        <v>121</v>
      </c>
      <c r="E81" s="200" t="s">
        <v>354</v>
      </c>
      <c r="F81" s="200"/>
      <c r="G81" s="196">
        <f t="shared" ref="G81:I82" si="27">G82</f>
        <v>44.771999999999998</v>
      </c>
      <c r="H81" s="196">
        <f t="shared" si="27"/>
        <v>44.771999999999998</v>
      </c>
      <c r="I81" s="196">
        <f t="shared" si="27"/>
        <v>44.771999999999998</v>
      </c>
    </row>
    <row r="82" spans="1:9" s="98" customFormat="1" ht="33" customHeight="1">
      <c r="A82" s="35">
        <v>61</v>
      </c>
      <c r="B82" s="99" t="s">
        <v>142</v>
      </c>
      <c r="C82" s="101">
        <v>807</v>
      </c>
      <c r="D82" s="195" t="s">
        <v>121</v>
      </c>
      <c r="E82" s="200" t="s">
        <v>354</v>
      </c>
      <c r="F82" s="200" t="s">
        <v>50</v>
      </c>
      <c r="G82" s="196">
        <f t="shared" si="27"/>
        <v>44.771999999999998</v>
      </c>
      <c r="H82" s="196">
        <f t="shared" si="27"/>
        <v>44.771999999999998</v>
      </c>
      <c r="I82" s="196">
        <f t="shared" si="27"/>
        <v>44.771999999999998</v>
      </c>
    </row>
    <row r="83" spans="1:9" s="98" customFormat="1" ht="33" customHeight="1">
      <c r="A83" s="35">
        <v>62</v>
      </c>
      <c r="B83" s="99" t="s">
        <v>2</v>
      </c>
      <c r="C83" s="101">
        <v>807</v>
      </c>
      <c r="D83" s="195" t="s">
        <v>121</v>
      </c>
      <c r="E83" s="200" t="s">
        <v>354</v>
      </c>
      <c r="F83" s="200" t="s">
        <v>43</v>
      </c>
      <c r="G83" s="196">
        <v>44.771999999999998</v>
      </c>
      <c r="H83" s="196">
        <v>44.771999999999998</v>
      </c>
      <c r="I83" s="196">
        <v>44.771999999999998</v>
      </c>
    </row>
    <row r="84" spans="1:9" s="122" customFormat="1" ht="26.25" customHeight="1">
      <c r="A84" s="35">
        <v>63</v>
      </c>
      <c r="B84" s="132" t="s">
        <v>3</v>
      </c>
      <c r="C84" s="186">
        <v>807</v>
      </c>
      <c r="D84" s="202" t="s">
        <v>122</v>
      </c>
      <c r="E84" s="195"/>
      <c r="F84" s="195"/>
      <c r="G84" s="199">
        <f t="shared" ref="G84:I86" si="28">G85</f>
        <v>481.79737</v>
      </c>
      <c r="H84" s="199">
        <f t="shared" si="28"/>
        <v>500.35660000000001</v>
      </c>
      <c r="I84" s="199">
        <f t="shared" si="28"/>
        <v>520.32045000000005</v>
      </c>
    </row>
    <row r="85" spans="1:9" s="122" customFormat="1" ht="26.25" customHeight="1">
      <c r="A85" s="35">
        <v>64</v>
      </c>
      <c r="B85" s="133" t="s">
        <v>63</v>
      </c>
      <c r="C85" s="188">
        <v>807</v>
      </c>
      <c r="D85" s="195" t="s">
        <v>123</v>
      </c>
      <c r="E85" s="202"/>
      <c r="F85" s="202"/>
      <c r="G85" s="199">
        <f>G86</f>
        <v>481.79737</v>
      </c>
      <c r="H85" s="199">
        <f t="shared" si="28"/>
        <v>500.35660000000001</v>
      </c>
      <c r="I85" s="199">
        <f t="shared" si="28"/>
        <v>520.32045000000005</v>
      </c>
    </row>
    <row r="86" spans="1:9" s="122" customFormat="1" ht="52.5" customHeight="1">
      <c r="A86" s="35">
        <v>65</v>
      </c>
      <c r="B86" s="100" t="s">
        <v>146</v>
      </c>
      <c r="C86" s="188">
        <v>807</v>
      </c>
      <c r="D86" s="195" t="s">
        <v>123</v>
      </c>
      <c r="E86" s="195" t="s">
        <v>177</v>
      </c>
      <c r="F86" s="195"/>
      <c r="G86" s="196">
        <f>G87</f>
        <v>481.79737</v>
      </c>
      <c r="H86" s="196">
        <f t="shared" si="28"/>
        <v>500.35660000000001</v>
      </c>
      <c r="I86" s="196">
        <f t="shared" si="28"/>
        <v>520.32045000000005</v>
      </c>
    </row>
    <row r="87" spans="1:9" s="122" customFormat="1" ht="48" customHeight="1">
      <c r="A87" s="35">
        <v>66</v>
      </c>
      <c r="B87" s="127" t="s">
        <v>355</v>
      </c>
      <c r="C87" s="188">
        <v>807</v>
      </c>
      <c r="D87" s="195" t="s">
        <v>123</v>
      </c>
      <c r="E87" s="195" t="s">
        <v>176</v>
      </c>
      <c r="F87" s="195"/>
      <c r="G87" s="196">
        <f>G88+G91</f>
        <v>481.79737</v>
      </c>
      <c r="H87" s="196">
        <f t="shared" ref="H87:I87" si="29">H88+H91</f>
        <v>500.35660000000001</v>
      </c>
      <c r="I87" s="196">
        <f t="shared" si="29"/>
        <v>520.32045000000005</v>
      </c>
    </row>
    <row r="88" spans="1:9" s="122" customFormat="1" ht="148.5" customHeight="1">
      <c r="A88" s="35">
        <v>67</v>
      </c>
      <c r="B88" s="127" t="s">
        <v>356</v>
      </c>
      <c r="C88" s="188">
        <v>807</v>
      </c>
      <c r="D88" s="195" t="s">
        <v>123</v>
      </c>
      <c r="E88" s="195" t="s">
        <v>178</v>
      </c>
      <c r="F88" s="195"/>
      <c r="G88" s="196">
        <f t="shared" ref="G88:I89" si="30">G89</f>
        <v>102.8</v>
      </c>
      <c r="H88" s="196">
        <f t="shared" si="30"/>
        <v>106.2</v>
      </c>
      <c r="I88" s="196">
        <f t="shared" si="30"/>
        <v>110.4</v>
      </c>
    </row>
    <row r="89" spans="1:9" s="122" customFormat="1" ht="38.25" customHeight="1">
      <c r="A89" s="35">
        <v>68</v>
      </c>
      <c r="B89" s="99" t="s">
        <v>142</v>
      </c>
      <c r="C89" s="210">
        <v>807</v>
      </c>
      <c r="D89" s="195" t="s">
        <v>123</v>
      </c>
      <c r="E89" s="195" t="s">
        <v>178</v>
      </c>
      <c r="F89" s="200" t="s">
        <v>50</v>
      </c>
      <c r="G89" s="196">
        <f t="shared" si="30"/>
        <v>102.8</v>
      </c>
      <c r="H89" s="196">
        <f t="shared" si="30"/>
        <v>106.2</v>
      </c>
      <c r="I89" s="196">
        <f t="shared" si="30"/>
        <v>110.4</v>
      </c>
    </row>
    <row r="90" spans="1:9" s="122" customFormat="1" ht="48.75" customHeight="1">
      <c r="A90" s="35">
        <v>69</v>
      </c>
      <c r="B90" s="100" t="s">
        <v>141</v>
      </c>
      <c r="C90" s="188">
        <v>807</v>
      </c>
      <c r="D90" s="195" t="s">
        <v>123</v>
      </c>
      <c r="E90" s="195" t="s">
        <v>178</v>
      </c>
      <c r="F90" s="195" t="s">
        <v>43</v>
      </c>
      <c r="G90" s="196">
        <v>102.8</v>
      </c>
      <c r="H90" s="196">
        <v>106.2</v>
      </c>
      <c r="I90" s="196">
        <v>110.4</v>
      </c>
    </row>
    <row r="91" spans="1:9" s="122" customFormat="1" ht="152.25" customHeight="1">
      <c r="A91" s="35">
        <v>70</v>
      </c>
      <c r="B91" s="127" t="s">
        <v>432</v>
      </c>
      <c r="C91" s="125">
        <v>807</v>
      </c>
      <c r="D91" s="195" t="s">
        <v>123</v>
      </c>
      <c r="E91" s="195" t="s">
        <v>431</v>
      </c>
      <c r="F91" s="195"/>
      <c r="G91" s="196">
        <f t="shared" ref="G91:I92" si="31">G92</f>
        <v>378.99736999999999</v>
      </c>
      <c r="H91" s="196">
        <f t="shared" si="31"/>
        <v>394.15660000000003</v>
      </c>
      <c r="I91" s="196">
        <f t="shared" si="31"/>
        <v>409.92045000000002</v>
      </c>
    </row>
    <row r="92" spans="1:9" s="122" customFormat="1" ht="38.25" customHeight="1">
      <c r="A92" s="35">
        <v>71</v>
      </c>
      <c r="B92" s="99" t="s">
        <v>142</v>
      </c>
      <c r="C92" s="101">
        <v>807</v>
      </c>
      <c r="D92" s="195" t="s">
        <v>123</v>
      </c>
      <c r="E92" s="195" t="s">
        <v>431</v>
      </c>
      <c r="F92" s="200" t="s">
        <v>50</v>
      </c>
      <c r="G92" s="196">
        <f t="shared" si="31"/>
        <v>378.99736999999999</v>
      </c>
      <c r="H92" s="196">
        <f t="shared" si="31"/>
        <v>394.15660000000003</v>
      </c>
      <c r="I92" s="196">
        <f t="shared" si="31"/>
        <v>409.92045000000002</v>
      </c>
    </row>
    <row r="93" spans="1:9" s="122" customFormat="1" ht="48.75" customHeight="1">
      <c r="A93" s="35">
        <v>72</v>
      </c>
      <c r="B93" s="100" t="s">
        <v>141</v>
      </c>
      <c r="C93" s="125">
        <v>807</v>
      </c>
      <c r="D93" s="195" t="s">
        <v>123</v>
      </c>
      <c r="E93" s="195" t="s">
        <v>431</v>
      </c>
      <c r="F93" s="195" t="s">
        <v>43</v>
      </c>
      <c r="G93" s="196">
        <v>378.99736999999999</v>
      </c>
      <c r="H93" s="196">
        <v>394.15660000000003</v>
      </c>
      <c r="I93" s="196">
        <v>409.92045000000002</v>
      </c>
    </row>
    <row r="94" spans="1:9" s="122" customFormat="1" ht="18.75" customHeight="1">
      <c r="A94" s="35">
        <v>73</v>
      </c>
      <c r="B94" s="132" t="s">
        <v>39</v>
      </c>
      <c r="C94" s="188">
        <v>807</v>
      </c>
      <c r="D94" s="202" t="s">
        <v>124</v>
      </c>
      <c r="E94" s="202"/>
      <c r="F94" s="202"/>
      <c r="G94" s="199">
        <f>G95+G110+G133</f>
        <v>753.63236000000006</v>
      </c>
      <c r="H94" s="199">
        <f t="shared" ref="H94:I94" si="32">H95+H110+H133</f>
        <v>696.70100000000002</v>
      </c>
      <c r="I94" s="199">
        <f t="shared" si="32"/>
        <v>696.70100000000002</v>
      </c>
    </row>
    <row r="95" spans="1:9" s="122" customFormat="1" ht="18.75" customHeight="1">
      <c r="A95" s="35">
        <v>74</v>
      </c>
      <c r="B95" s="235" t="s">
        <v>382</v>
      </c>
      <c r="C95" s="188"/>
      <c r="D95" s="202" t="s">
        <v>383</v>
      </c>
      <c r="E95" s="202"/>
      <c r="F95" s="202"/>
      <c r="G95" s="199">
        <f>G96+G101+G106</f>
        <v>24.79</v>
      </c>
      <c r="H95" s="199">
        <f t="shared" ref="H95:I95" si="33">H96+H101</f>
        <v>24.79</v>
      </c>
      <c r="I95" s="199">
        <f t="shared" si="33"/>
        <v>24.79</v>
      </c>
    </row>
    <row r="96" spans="1:9" s="122" customFormat="1" ht="31.5" customHeight="1">
      <c r="A96" s="35">
        <v>75</v>
      </c>
      <c r="B96" s="100" t="s">
        <v>48</v>
      </c>
      <c r="C96" s="188"/>
      <c r="D96" s="195" t="s">
        <v>383</v>
      </c>
      <c r="E96" s="195" t="s">
        <v>162</v>
      </c>
      <c r="F96" s="308"/>
      <c r="G96" s="196">
        <f t="shared" ref="G96:I97" si="34">G98</f>
        <v>24.79</v>
      </c>
      <c r="H96" s="196">
        <f t="shared" si="34"/>
        <v>24.79</v>
      </c>
      <c r="I96" s="196">
        <f t="shared" si="34"/>
        <v>24.79</v>
      </c>
    </row>
    <row r="97" spans="1:9" s="122" customFormat="1" ht="18.75" customHeight="1">
      <c r="A97" s="35">
        <v>76</v>
      </c>
      <c r="B97" s="100" t="s">
        <v>195</v>
      </c>
      <c r="C97" s="188"/>
      <c r="D97" s="195" t="s">
        <v>383</v>
      </c>
      <c r="E97" s="195" t="s">
        <v>170</v>
      </c>
      <c r="F97" s="308"/>
      <c r="G97" s="196">
        <f t="shared" si="34"/>
        <v>24.79</v>
      </c>
      <c r="H97" s="196">
        <f t="shared" si="34"/>
        <v>24.79</v>
      </c>
      <c r="I97" s="196">
        <f t="shared" si="34"/>
        <v>24.79</v>
      </c>
    </row>
    <row r="98" spans="1:9" s="122" customFormat="1" ht="48.75" customHeight="1">
      <c r="A98" s="35">
        <v>77</v>
      </c>
      <c r="B98" s="235" t="s">
        <v>384</v>
      </c>
      <c r="C98" s="188"/>
      <c r="D98" s="195" t="s">
        <v>383</v>
      </c>
      <c r="E98" s="195" t="s">
        <v>385</v>
      </c>
      <c r="F98" s="308"/>
      <c r="G98" s="196">
        <f>G99</f>
        <v>24.79</v>
      </c>
      <c r="H98" s="196">
        <f t="shared" ref="H98:I99" si="35">H99</f>
        <v>24.79</v>
      </c>
      <c r="I98" s="196">
        <f t="shared" si="35"/>
        <v>24.79</v>
      </c>
    </row>
    <row r="99" spans="1:9" s="122" customFormat="1" ht="51.75" customHeight="1">
      <c r="A99" s="35">
        <v>78</v>
      </c>
      <c r="B99" s="236" t="s">
        <v>386</v>
      </c>
      <c r="C99" s="188"/>
      <c r="D99" s="195" t="s">
        <v>383</v>
      </c>
      <c r="E99" s="195" t="s">
        <v>385</v>
      </c>
      <c r="F99" s="308" t="s">
        <v>50</v>
      </c>
      <c r="G99" s="196">
        <f>G100</f>
        <v>24.79</v>
      </c>
      <c r="H99" s="196">
        <f t="shared" si="35"/>
        <v>24.79</v>
      </c>
      <c r="I99" s="196">
        <f t="shared" si="35"/>
        <v>24.79</v>
      </c>
    </row>
    <row r="100" spans="1:9" s="122" customFormat="1" ht="53.25" customHeight="1">
      <c r="A100" s="35">
        <v>79</v>
      </c>
      <c r="B100" s="235" t="s">
        <v>141</v>
      </c>
      <c r="C100" s="188"/>
      <c r="D100" s="195" t="s">
        <v>383</v>
      </c>
      <c r="E100" s="195" t="s">
        <v>385</v>
      </c>
      <c r="F100" s="308" t="s">
        <v>43</v>
      </c>
      <c r="G100" s="196">
        <v>24.79</v>
      </c>
      <c r="H100" s="196">
        <v>24.79</v>
      </c>
      <c r="I100" s="196">
        <v>24.79</v>
      </c>
    </row>
    <row r="101" spans="1:9" s="122" customFormat="1" ht="31.5" hidden="1" customHeight="1">
      <c r="A101" s="35">
        <v>93</v>
      </c>
      <c r="B101" s="100" t="s">
        <v>48</v>
      </c>
      <c r="C101" s="188"/>
      <c r="D101" s="195" t="s">
        <v>383</v>
      </c>
      <c r="E101" s="195" t="s">
        <v>162</v>
      </c>
      <c r="F101" s="308"/>
      <c r="G101" s="196">
        <f>G102</f>
        <v>0</v>
      </c>
      <c r="H101" s="196">
        <f t="shared" ref="H101:I101" si="36">H102</f>
        <v>0</v>
      </c>
      <c r="I101" s="196">
        <f t="shared" si="36"/>
        <v>0</v>
      </c>
    </row>
    <row r="102" spans="1:9" s="122" customFormat="1" ht="22.5" hidden="1" customHeight="1">
      <c r="A102" s="35">
        <v>94</v>
      </c>
      <c r="B102" s="100" t="s">
        <v>195</v>
      </c>
      <c r="C102" s="188"/>
      <c r="D102" s="195" t="s">
        <v>383</v>
      </c>
      <c r="E102" s="195" t="s">
        <v>170</v>
      </c>
      <c r="F102" s="308"/>
      <c r="G102" s="196">
        <f t="shared" ref="G102:I102" si="37">G104</f>
        <v>0</v>
      </c>
      <c r="H102" s="196">
        <f t="shared" si="37"/>
        <v>0</v>
      </c>
      <c r="I102" s="196">
        <f t="shared" si="37"/>
        <v>0</v>
      </c>
    </row>
    <row r="103" spans="1:9" s="122" customFormat="1" ht="48.75" hidden="1" customHeight="1">
      <c r="A103" s="35">
        <v>95</v>
      </c>
      <c r="B103" s="235" t="s">
        <v>434</v>
      </c>
      <c r="C103" s="188"/>
      <c r="D103" s="195" t="s">
        <v>383</v>
      </c>
      <c r="E103" s="195" t="s">
        <v>433</v>
      </c>
      <c r="F103" s="308"/>
      <c r="G103" s="196">
        <f>G104</f>
        <v>0</v>
      </c>
      <c r="H103" s="196">
        <f t="shared" ref="H103:I104" si="38">H104</f>
        <v>0</v>
      </c>
      <c r="I103" s="196">
        <f t="shared" si="38"/>
        <v>0</v>
      </c>
    </row>
    <row r="104" spans="1:9" s="122" customFormat="1" ht="51.75" hidden="1" customHeight="1">
      <c r="A104" s="35">
        <v>96</v>
      </c>
      <c r="B104" s="236" t="s">
        <v>386</v>
      </c>
      <c r="C104" s="188"/>
      <c r="D104" s="195" t="s">
        <v>383</v>
      </c>
      <c r="E104" s="195" t="s">
        <v>433</v>
      </c>
      <c r="F104" s="308" t="s">
        <v>50</v>
      </c>
      <c r="G104" s="196">
        <f>G105</f>
        <v>0</v>
      </c>
      <c r="H104" s="196">
        <f t="shared" si="38"/>
        <v>0</v>
      </c>
      <c r="I104" s="196">
        <f t="shared" si="38"/>
        <v>0</v>
      </c>
    </row>
    <row r="105" spans="1:9" s="122" customFormat="1" ht="49.5" hidden="1" customHeight="1">
      <c r="A105" s="35">
        <v>97</v>
      </c>
      <c r="B105" s="235" t="s">
        <v>141</v>
      </c>
      <c r="C105" s="188"/>
      <c r="D105" s="195" t="s">
        <v>383</v>
      </c>
      <c r="E105" s="195" t="s">
        <v>433</v>
      </c>
      <c r="F105" s="308" t="s">
        <v>43</v>
      </c>
      <c r="G105" s="196">
        <v>0</v>
      </c>
      <c r="H105" s="196">
        <v>0</v>
      </c>
      <c r="I105" s="196">
        <v>0</v>
      </c>
    </row>
    <row r="106" spans="1:9" s="122" customFormat="1" ht="22.5" hidden="1" customHeight="1">
      <c r="A106" s="35">
        <v>98</v>
      </c>
      <c r="B106" s="100" t="s">
        <v>195</v>
      </c>
      <c r="C106" s="188"/>
      <c r="D106" s="195" t="s">
        <v>383</v>
      </c>
      <c r="E106" s="195" t="s">
        <v>170</v>
      </c>
      <c r="F106" s="308"/>
      <c r="G106" s="196">
        <f t="shared" ref="G106:I106" si="39">G108</f>
        <v>0</v>
      </c>
      <c r="H106" s="196">
        <f t="shared" si="39"/>
        <v>0</v>
      </c>
      <c r="I106" s="196">
        <f t="shared" si="39"/>
        <v>0</v>
      </c>
    </row>
    <row r="107" spans="1:9" s="122" customFormat="1" ht="48.75" hidden="1" customHeight="1">
      <c r="A107" s="35">
        <v>99</v>
      </c>
      <c r="B107" s="235" t="s">
        <v>387</v>
      </c>
      <c r="C107" s="188"/>
      <c r="D107" s="195" t="s">
        <v>383</v>
      </c>
      <c r="E107" s="195" t="s">
        <v>388</v>
      </c>
      <c r="F107" s="308"/>
      <c r="G107" s="196">
        <f>G108</f>
        <v>0</v>
      </c>
      <c r="H107" s="196">
        <f t="shared" ref="H107:I108" si="40">H108</f>
        <v>0</v>
      </c>
      <c r="I107" s="196">
        <f t="shared" si="40"/>
        <v>0</v>
      </c>
    </row>
    <row r="108" spans="1:9" s="122" customFormat="1" ht="51.75" hidden="1" customHeight="1">
      <c r="A108" s="35">
        <v>100</v>
      </c>
      <c r="B108" s="236" t="s">
        <v>386</v>
      </c>
      <c r="C108" s="188"/>
      <c r="D108" s="195" t="s">
        <v>383</v>
      </c>
      <c r="E108" s="195" t="s">
        <v>388</v>
      </c>
      <c r="F108" s="308" t="s">
        <v>50</v>
      </c>
      <c r="G108" s="196">
        <f>G109</f>
        <v>0</v>
      </c>
      <c r="H108" s="196">
        <f t="shared" si="40"/>
        <v>0</v>
      </c>
      <c r="I108" s="196">
        <f t="shared" si="40"/>
        <v>0</v>
      </c>
    </row>
    <row r="109" spans="1:9" s="122" customFormat="1" ht="49.5" hidden="1" customHeight="1">
      <c r="A109" s="35">
        <v>101</v>
      </c>
      <c r="B109" s="235" t="s">
        <v>141</v>
      </c>
      <c r="C109" s="188"/>
      <c r="D109" s="195" t="s">
        <v>383</v>
      </c>
      <c r="E109" s="195" t="s">
        <v>388</v>
      </c>
      <c r="F109" s="308" t="s">
        <v>43</v>
      </c>
      <c r="G109" s="196">
        <v>0</v>
      </c>
      <c r="H109" s="196">
        <v>0</v>
      </c>
      <c r="I109" s="196">
        <v>0</v>
      </c>
    </row>
    <row r="110" spans="1:9" s="124" customFormat="1" ht="32.25" customHeight="1">
      <c r="A110" s="35">
        <v>80</v>
      </c>
      <c r="B110" s="229" t="s">
        <v>41</v>
      </c>
      <c r="C110" s="186">
        <v>807</v>
      </c>
      <c r="D110" s="202" t="s">
        <v>125</v>
      </c>
      <c r="E110" s="202"/>
      <c r="F110" s="202"/>
      <c r="G110" s="199">
        <f>G111+G127+G122</f>
        <v>671.91100000000006</v>
      </c>
      <c r="H110" s="199">
        <f t="shared" ref="H110:I110" si="41">H111+H127+H122</f>
        <v>671.91100000000006</v>
      </c>
      <c r="I110" s="199">
        <f t="shared" si="41"/>
        <v>671.91100000000006</v>
      </c>
    </row>
    <row r="111" spans="1:9" s="122" customFormat="1" ht="47.25" customHeight="1">
      <c r="A111" s="35">
        <v>81</v>
      </c>
      <c r="B111" s="100" t="s">
        <v>146</v>
      </c>
      <c r="C111" s="188">
        <v>807</v>
      </c>
      <c r="D111" s="195" t="s">
        <v>125</v>
      </c>
      <c r="E111" s="195" t="s">
        <v>177</v>
      </c>
      <c r="F111" s="195"/>
      <c r="G111" s="196">
        <f>G112</f>
        <v>651.91100000000006</v>
      </c>
      <c r="H111" s="196">
        <f t="shared" ref="H111:I111" si="42">H112</f>
        <v>651.91100000000006</v>
      </c>
      <c r="I111" s="196">
        <f t="shared" si="42"/>
        <v>651.91100000000006</v>
      </c>
    </row>
    <row r="112" spans="1:9" s="122" customFormat="1" ht="45">
      <c r="A112" s="35">
        <v>82</v>
      </c>
      <c r="B112" s="127" t="s">
        <v>357</v>
      </c>
      <c r="C112" s="188">
        <v>807</v>
      </c>
      <c r="D112" s="195" t="s">
        <v>125</v>
      </c>
      <c r="E112" s="195" t="s">
        <v>179</v>
      </c>
      <c r="F112" s="195"/>
      <c r="G112" s="196">
        <f>G113++G116+G119</f>
        <v>651.91100000000006</v>
      </c>
      <c r="H112" s="196">
        <f t="shared" ref="H112:I112" si="43">H113++H116+H119</f>
        <v>651.91100000000006</v>
      </c>
      <c r="I112" s="196">
        <f t="shared" si="43"/>
        <v>651.91100000000006</v>
      </c>
    </row>
    <row r="113" spans="1:9" s="122" customFormat="1" ht="94.5" customHeight="1">
      <c r="A113" s="35">
        <v>83</v>
      </c>
      <c r="B113" s="134" t="s">
        <v>424</v>
      </c>
      <c r="C113" s="188">
        <v>807</v>
      </c>
      <c r="D113" s="195" t="s">
        <v>125</v>
      </c>
      <c r="E113" s="195" t="s">
        <v>180</v>
      </c>
      <c r="F113" s="195"/>
      <c r="G113" s="196">
        <f t="shared" ref="G113:I114" si="44">G114</f>
        <v>602.05399999999997</v>
      </c>
      <c r="H113" s="196">
        <f t="shared" si="44"/>
        <v>602.05399999999997</v>
      </c>
      <c r="I113" s="196">
        <f t="shared" si="44"/>
        <v>602.05399999999997</v>
      </c>
    </row>
    <row r="114" spans="1:9" s="122" customFormat="1" ht="30">
      <c r="A114" s="35">
        <v>84</v>
      </c>
      <c r="B114" s="99" t="s">
        <v>142</v>
      </c>
      <c r="C114" s="188">
        <v>807</v>
      </c>
      <c r="D114" s="195" t="s">
        <v>125</v>
      </c>
      <c r="E114" s="195" t="s">
        <v>180</v>
      </c>
      <c r="F114" s="195" t="s">
        <v>50</v>
      </c>
      <c r="G114" s="196">
        <f t="shared" si="44"/>
        <v>602.05399999999997</v>
      </c>
      <c r="H114" s="196">
        <f t="shared" si="44"/>
        <v>602.05399999999997</v>
      </c>
      <c r="I114" s="196">
        <f t="shared" si="44"/>
        <v>602.05399999999997</v>
      </c>
    </row>
    <row r="115" spans="1:9" s="122" customFormat="1" ht="45">
      <c r="A115" s="35">
        <v>85</v>
      </c>
      <c r="B115" s="100" t="s">
        <v>141</v>
      </c>
      <c r="C115" s="188">
        <v>807</v>
      </c>
      <c r="D115" s="195" t="s">
        <v>125</v>
      </c>
      <c r="E115" s="195" t="s">
        <v>180</v>
      </c>
      <c r="F115" s="195" t="s">
        <v>43</v>
      </c>
      <c r="G115" s="196">
        <v>602.05399999999997</v>
      </c>
      <c r="H115" s="196">
        <v>602.05399999999997</v>
      </c>
      <c r="I115" s="196">
        <v>602.05399999999997</v>
      </c>
    </row>
    <row r="116" spans="1:9" s="122" customFormat="1" ht="105">
      <c r="A116" s="35">
        <v>86</v>
      </c>
      <c r="B116" s="127" t="s">
        <v>359</v>
      </c>
      <c r="C116" s="188">
        <v>807</v>
      </c>
      <c r="D116" s="195" t="s">
        <v>125</v>
      </c>
      <c r="E116" s="195" t="s">
        <v>181</v>
      </c>
      <c r="F116" s="195"/>
      <c r="G116" s="196">
        <f>G118</f>
        <v>35.200000000000003</v>
      </c>
      <c r="H116" s="196">
        <f>H118</f>
        <v>35.200000000000003</v>
      </c>
      <c r="I116" s="196">
        <f>I118</f>
        <v>35.200000000000003</v>
      </c>
    </row>
    <row r="117" spans="1:9" s="122" customFormat="1" ht="30">
      <c r="A117" s="35">
        <v>87</v>
      </c>
      <c r="B117" s="99" t="s">
        <v>142</v>
      </c>
      <c r="C117" s="188">
        <v>807</v>
      </c>
      <c r="D117" s="195" t="s">
        <v>125</v>
      </c>
      <c r="E117" s="195" t="s">
        <v>182</v>
      </c>
      <c r="F117" s="195" t="s">
        <v>50</v>
      </c>
      <c r="G117" s="196">
        <f>G118</f>
        <v>35.200000000000003</v>
      </c>
      <c r="H117" s="196">
        <f>H118</f>
        <v>35.200000000000003</v>
      </c>
      <c r="I117" s="196">
        <f>I118</f>
        <v>35.200000000000003</v>
      </c>
    </row>
    <row r="118" spans="1:9" s="122" customFormat="1" ht="48" customHeight="1">
      <c r="A118" s="35">
        <v>88</v>
      </c>
      <c r="B118" s="100" t="s">
        <v>141</v>
      </c>
      <c r="C118" s="188">
        <v>807</v>
      </c>
      <c r="D118" s="195" t="s">
        <v>125</v>
      </c>
      <c r="E118" s="195" t="s">
        <v>182</v>
      </c>
      <c r="F118" s="195" t="s">
        <v>43</v>
      </c>
      <c r="G118" s="196">
        <v>35.200000000000003</v>
      </c>
      <c r="H118" s="196">
        <v>35.200000000000003</v>
      </c>
      <c r="I118" s="196">
        <v>35.200000000000003</v>
      </c>
    </row>
    <row r="119" spans="1:9" s="98" customFormat="1" ht="106.5" customHeight="1">
      <c r="A119" s="35">
        <v>89</v>
      </c>
      <c r="B119" s="102" t="s">
        <v>360</v>
      </c>
      <c r="C119" s="210">
        <v>807</v>
      </c>
      <c r="D119" s="195" t="s">
        <v>125</v>
      </c>
      <c r="E119" s="195" t="s">
        <v>183</v>
      </c>
      <c r="F119" s="200"/>
      <c r="G119" s="196">
        <f t="shared" ref="G119:I120" si="45">G120</f>
        <v>14.657</v>
      </c>
      <c r="H119" s="196">
        <f t="shared" si="45"/>
        <v>14.657</v>
      </c>
      <c r="I119" s="196">
        <f t="shared" si="45"/>
        <v>14.657</v>
      </c>
    </row>
    <row r="120" spans="1:9" s="98" customFormat="1" ht="36" customHeight="1">
      <c r="A120" s="35">
        <v>90</v>
      </c>
      <c r="B120" s="99" t="s">
        <v>142</v>
      </c>
      <c r="C120" s="210">
        <v>807</v>
      </c>
      <c r="D120" s="195" t="s">
        <v>125</v>
      </c>
      <c r="E120" s="195" t="s">
        <v>183</v>
      </c>
      <c r="F120" s="195" t="s">
        <v>50</v>
      </c>
      <c r="G120" s="196">
        <f t="shared" si="45"/>
        <v>14.657</v>
      </c>
      <c r="H120" s="196">
        <f t="shared" si="45"/>
        <v>14.657</v>
      </c>
      <c r="I120" s="196">
        <f t="shared" si="45"/>
        <v>14.657</v>
      </c>
    </row>
    <row r="121" spans="1:9" s="98" customFormat="1" ht="50.25" customHeight="1">
      <c r="A121" s="35">
        <v>91</v>
      </c>
      <c r="B121" s="100" t="s">
        <v>141</v>
      </c>
      <c r="C121" s="210">
        <v>807</v>
      </c>
      <c r="D121" s="195" t="s">
        <v>125</v>
      </c>
      <c r="E121" s="195" t="s">
        <v>183</v>
      </c>
      <c r="F121" s="195" t="s">
        <v>43</v>
      </c>
      <c r="G121" s="196">
        <v>14.657</v>
      </c>
      <c r="H121" s="196">
        <v>14.657</v>
      </c>
      <c r="I121" s="196">
        <v>14.657</v>
      </c>
    </row>
    <row r="122" spans="1:9" s="98" customFormat="1" ht="51.75" customHeight="1">
      <c r="A122" s="35">
        <v>92</v>
      </c>
      <c r="B122" s="100" t="s">
        <v>146</v>
      </c>
      <c r="C122" s="210">
        <v>807</v>
      </c>
      <c r="D122" s="195" t="s">
        <v>125</v>
      </c>
      <c r="E122" s="195" t="s">
        <v>177</v>
      </c>
      <c r="F122" s="195"/>
      <c r="G122" s="196">
        <f>G123</f>
        <v>20</v>
      </c>
      <c r="H122" s="196">
        <f t="shared" ref="H122:I125" si="46">H123</f>
        <v>20</v>
      </c>
      <c r="I122" s="196">
        <f t="shared" si="46"/>
        <v>20</v>
      </c>
    </row>
    <row r="123" spans="1:9" s="98" customFormat="1" ht="72.75" customHeight="1">
      <c r="A123" s="35">
        <v>93</v>
      </c>
      <c r="B123" s="100" t="s">
        <v>389</v>
      </c>
      <c r="C123" s="210">
        <v>807</v>
      </c>
      <c r="D123" s="195" t="s">
        <v>125</v>
      </c>
      <c r="E123" s="195" t="s">
        <v>390</v>
      </c>
      <c r="F123" s="200"/>
      <c r="G123" s="196">
        <f>G124</f>
        <v>20</v>
      </c>
      <c r="H123" s="196">
        <f t="shared" si="46"/>
        <v>20</v>
      </c>
      <c r="I123" s="196">
        <f t="shared" si="46"/>
        <v>20</v>
      </c>
    </row>
    <row r="124" spans="1:9" s="98" customFormat="1" ht="140.25" customHeight="1">
      <c r="A124" s="35">
        <v>94</v>
      </c>
      <c r="B124" s="102" t="s">
        <v>391</v>
      </c>
      <c r="C124" s="210">
        <v>807</v>
      </c>
      <c r="D124" s="195" t="s">
        <v>125</v>
      </c>
      <c r="E124" s="195" t="s">
        <v>392</v>
      </c>
      <c r="F124" s="195"/>
      <c r="G124" s="196">
        <f>G125</f>
        <v>20</v>
      </c>
      <c r="H124" s="196">
        <f t="shared" si="46"/>
        <v>20</v>
      </c>
      <c r="I124" s="196">
        <f t="shared" si="46"/>
        <v>20</v>
      </c>
    </row>
    <row r="125" spans="1:9" s="98" customFormat="1" ht="37.5" customHeight="1">
      <c r="A125" s="35">
        <v>95</v>
      </c>
      <c r="B125" s="99" t="s">
        <v>142</v>
      </c>
      <c r="C125" s="210">
        <v>807</v>
      </c>
      <c r="D125" s="195" t="s">
        <v>125</v>
      </c>
      <c r="E125" s="195" t="s">
        <v>392</v>
      </c>
      <c r="F125" s="195" t="s">
        <v>50</v>
      </c>
      <c r="G125" s="196">
        <f>G126</f>
        <v>20</v>
      </c>
      <c r="H125" s="196">
        <f t="shared" si="46"/>
        <v>20</v>
      </c>
      <c r="I125" s="196">
        <f t="shared" si="46"/>
        <v>20</v>
      </c>
    </row>
    <row r="126" spans="1:9" s="98" customFormat="1" ht="41.25" customHeight="1">
      <c r="A126" s="35">
        <v>96</v>
      </c>
      <c r="B126" s="99" t="s">
        <v>2</v>
      </c>
      <c r="C126" s="210">
        <v>807</v>
      </c>
      <c r="D126" s="195" t="s">
        <v>125</v>
      </c>
      <c r="E126" s="195" t="s">
        <v>392</v>
      </c>
      <c r="F126" s="195" t="s">
        <v>43</v>
      </c>
      <c r="G126" s="196">
        <v>20</v>
      </c>
      <c r="H126" s="196">
        <v>20</v>
      </c>
      <c r="I126" s="196">
        <v>20</v>
      </c>
    </row>
    <row r="127" spans="1:9" s="223" customFormat="1" ht="39" hidden="1" customHeight="1">
      <c r="A127" s="35">
        <v>119</v>
      </c>
      <c r="B127" s="221" t="s">
        <v>41</v>
      </c>
      <c r="C127" s="222">
        <v>807</v>
      </c>
      <c r="D127" s="195" t="s">
        <v>125</v>
      </c>
      <c r="E127" s="258"/>
      <c r="F127" s="195"/>
      <c r="G127" s="196">
        <f>G128</f>
        <v>0</v>
      </c>
      <c r="H127" s="196">
        <f t="shared" ref="H127:H129" si="47">H128</f>
        <v>0</v>
      </c>
      <c r="I127" s="196">
        <v>0</v>
      </c>
    </row>
    <row r="128" spans="1:9" s="223" customFormat="1" ht="33" hidden="1" customHeight="1">
      <c r="A128" s="35">
        <v>120</v>
      </c>
      <c r="B128" s="221" t="s">
        <v>48</v>
      </c>
      <c r="C128" s="222">
        <v>807</v>
      </c>
      <c r="D128" s="195" t="s">
        <v>125</v>
      </c>
      <c r="E128" s="258" t="s">
        <v>162</v>
      </c>
      <c r="F128" s="195"/>
      <c r="G128" s="196">
        <f>G129</f>
        <v>0</v>
      </c>
      <c r="H128" s="196">
        <f t="shared" si="47"/>
        <v>0</v>
      </c>
      <c r="I128" s="196">
        <v>0</v>
      </c>
    </row>
    <row r="129" spans="1:9" s="223" customFormat="1" ht="30.75" hidden="1" customHeight="1">
      <c r="A129" s="35">
        <v>121</v>
      </c>
      <c r="B129" s="221" t="s">
        <v>374</v>
      </c>
      <c r="C129" s="222">
        <v>807</v>
      </c>
      <c r="D129" s="195" t="s">
        <v>125</v>
      </c>
      <c r="E129" s="258" t="s">
        <v>375</v>
      </c>
      <c r="F129" s="195"/>
      <c r="G129" s="196">
        <f>G130</f>
        <v>0</v>
      </c>
      <c r="H129" s="196">
        <f t="shared" si="47"/>
        <v>0</v>
      </c>
      <c r="I129" s="196">
        <v>0</v>
      </c>
    </row>
    <row r="130" spans="1:9" s="223" customFormat="1" ht="45.75" hidden="1" customHeight="1">
      <c r="A130" s="35">
        <v>122</v>
      </c>
      <c r="B130" s="224" t="s">
        <v>376</v>
      </c>
      <c r="C130" s="222">
        <v>807</v>
      </c>
      <c r="D130" s="195" t="s">
        <v>125</v>
      </c>
      <c r="E130" s="258" t="s">
        <v>377</v>
      </c>
      <c r="F130" s="200"/>
      <c r="G130" s="196">
        <f t="shared" ref="G130:H131" si="48">G131</f>
        <v>0</v>
      </c>
      <c r="H130" s="196">
        <f t="shared" si="48"/>
        <v>0</v>
      </c>
      <c r="I130" s="196">
        <v>0</v>
      </c>
    </row>
    <row r="131" spans="1:9" s="223" customFormat="1" ht="39.75" hidden="1" customHeight="1">
      <c r="A131" s="35">
        <v>123</v>
      </c>
      <c r="B131" s="225" t="s">
        <v>142</v>
      </c>
      <c r="C131" s="222">
        <v>807</v>
      </c>
      <c r="D131" s="195" t="s">
        <v>125</v>
      </c>
      <c r="E131" s="258" t="s">
        <v>377</v>
      </c>
      <c r="F131" s="195" t="s">
        <v>50</v>
      </c>
      <c r="G131" s="196">
        <f t="shared" si="48"/>
        <v>0</v>
      </c>
      <c r="H131" s="196">
        <f t="shared" si="48"/>
        <v>0</v>
      </c>
      <c r="I131" s="196">
        <v>0</v>
      </c>
    </row>
    <row r="132" spans="1:9" s="223" customFormat="1" ht="69" hidden="1" customHeight="1">
      <c r="A132" s="35">
        <v>124</v>
      </c>
      <c r="B132" s="226" t="s">
        <v>141</v>
      </c>
      <c r="C132" s="222">
        <v>807</v>
      </c>
      <c r="D132" s="195" t="s">
        <v>125</v>
      </c>
      <c r="E132" s="258" t="s">
        <v>377</v>
      </c>
      <c r="F132" s="195" t="s">
        <v>43</v>
      </c>
      <c r="G132" s="196">
        <v>0</v>
      </c>
      <c r="H132" s="196">
        <v>0</v>
      </c>
      <c r="I132" s="196">
        <v>0</v>
      </c>
    </row>
    <row r="133" spans="1:9" s="98" customFormat="1" ht="33" customHeight="1">
      <c r="A133" s="35">
        <v>97</v>
      </c>
      <c r="B133" s="100" t="s">
        <v>278</v>
      </c>
      <c r="C133" s="210">
        <v>807</v>
      </c>
      <c r="D133" s="195" t="s">
        <v>279</v>
      </c>
      <c r="E133" s="195"/>
      <c r="F133" s="195"/>
      <c r="G133" s="196">
        <f>G134</f>
        <v>56.931359999999998</v>
      </c>
      <c r="H133" s="196">
        <f t="shared" ref="H133:I135" si="49">H134</f>
        <v>0</v>
      </c>
      <c r="I133" s="196">
        <f t="shared" si="49"/>
        <v>0</v>
      </c>
    </row>
    <row r="134" spans="1:9" s="98" customFormat="1" ht="33" customHeight="1">
      <c r="A134" s="35">
        <v>98</v>
      </c>
      <c r="B134" s="100" t="s">
        <v>48</v>
      </c>
      <c r="C134" s="210">
        <v>807</v>
      </c>
      <c r="D134" s="195" t="s">
        <v>279</v>
      </c>
      <c r="E134" s="195" t="s">
        <v>162</v>
      </c>
      <c r="F134" s="195"/>
      <c r="G134" s="196">
        <f>G135</f>
        <v>56.931359999999998</v>
      </c>
      <c r="H134" s="196">
        <f t="shared" si="49"/>
        <v>0</v>
      </c>
      <c r="I134" s="196">
        <f t="shared" si="49"/>
        <v>0</v>
      </c>
    </row>
    <row r="135" spans="1:9" s="98" customFormat="1" ht="33" customHeight="1">
      <c r="A135" s="35">
        <v>99</v>
      </c>
      <c r="B135" s="100" t="s">
        <v>195</v>
      </c>
      <c r="C135" s="210">
        <v>807</v>
      </c>
      <c r="D135" s="195" t="s">
        <v>279</v>
      </c>
      <c r="E135" s="195" t="s">
        <v>170</v>
      </c>
      <c r="F135" s="195"/>
      <c r="G135" s="196">
        <f>G136</f>
        <v>56.931359999999998</v>
      </c>
      <c r="H135" s="196">
        <f t="shared" si="49"/>
        <v>0</v>
      </c>
      <c r="I135" s="196">
        <f t="shared" si="49"/>
        <v>0</v>
      </c>
    </row>
    <row r="136" spans="1:9" s="98" customFormat="1" ht="75.75" customHeight="1">
      <c r="A136" s="35">
        <v>100</v>
      </c>
      <c r="B136" s="134" t="s">
        <v>284</v>
      </c>
      <c r="C136" s="210">
        <v>807</v>
      </c>
      <c r="D136" s="195" t="s">
        <v>279</v>
      </c>
      <c r="E136" s="195" t="s">
        <v>285</v>
      </c>
      <c r="F136" s="200"/>
      <c r="G136" s="196">
        <f t="shared" ref="G136:I137" si="50">G137</f>
        <v>56.931359999999998</v>
      </c>
      <c r="H136" s="196">
        <f t="shared" si="50"/>
        <v>0</v>
      </c>
      <c r="I136" s="196">
        <f t="shared" si="50"/>
        <v>0</v>
      </c>
    </row>
    <row r="137" spans="1:9" s="98" customFormat="1" ht="33" customHeight="1">
      <c r="A137" s="35">
        <v>101</v>
      </c>
      <c r="B137" s="99" t="s">
        <v>37</v>
      </c>
      <c r="C137" s="210">
        <v>807</v>
      </c>
      <c r="D137" s="195" t="s">
        <v>279</v>
      </c>
      <c r="E137" s="195" t="s">
        <v>285</v>
      </c>
      <c r="F137" s="195" t="s">
        <v>60</v>
      </c>
      <c r="G137" s="196">
        <f t="shared" si="50"/>
        <v>56.931359999999998</v>
      </c>
      <c r="H137" s="196">
        <f t="shared" si="50"/>
        <v>0</v>
      </c>
      <c r="I137" s="196">
        <f t="shared" si="50"/>
        <v>0</v>
      </c>
    </row>
    <row r="138" spans="1:9" s="98" customFormat="1" ht="33" customHeight="1">
      <c r="A138" s="35">
        <v>102</v>
      </c>
      <c r="B138" s="99" t="s">
        <v>42</v>
      </c>
      <c r="C138" s="210">
        <v>807</v>
      </c>
      <c r="D138" s="195" t="s">
        <v>279</v>
      </c>
      <c r="E138" s="195" t="s">
        <v>285</v>
      </c>
      <c r="F138" s="195" t="s">
        <v>44</v>
      </c>
      <c r="G138" s="201">
        <v>56.931359999999998</v>
      </c>
      <c r="H138" s="201">
        <v>0</v>
      </c>
      <c r="I138" s="201">
        <v>0</v>
      </c>
    </row>
    <row r="139" spans="1:9" s="122" customFormat="1" ht="33" customHeight="1">
      <c r="A139" s="35">
        <v>103</v>
      </c>
      <c r="B139" s="133" t="s">
        <v>206</v>
      </c>
      <c r="C139" s="188">
        <v>807</v>
      </c>
      <c r="D139" s="202" t="s">
        <v>116</v>
      </c>
      <c r="E139" s="202"/>
      <c r="F139" s="202"/>
      <c r="G139" s="199">
        <f t="shared" ref="G139:I153" si="51">G140</f>
        <v>2722.1880000000001</v>
      </c>
      <c r="H139" s="199">
        <f t="shared" si="51"/>
        <v>2722.1880000000001</v>
      </c>
      <c r="I139" s="199">
        <f t="shared" si="51"/>
        <v>2722.1880000000001</v>
      </c>
    </row>
    <row r="140" spans="1:9" s="122" customFormat="1" ht="33" customHeight="1">
      <c r="A140" s="35">
        <v>104</v>
      </c>
      <c r="B140" s="100" t="s">
        <v>38</v>
      </c>
      <c r="C140" s="188">
        <v>807</v>
      </c>
      <c r="D140" s="195" t="s">
        <v>117</v>
      </c>
      <c r="E140" s="195"/>
      <c r="F140" s="195"/>
      <c r="G140" s="196">
        <f>G141</f>
        <v>2722.1880000000001</v>
      </c>
      <c r="H140" s="196">
        <f t="shared" si="51"/>
        <v>2722.1880000000001</v>
      </c>
      <c r="I140" s="196">
        <f t="shared" si="51"/>
        <v>2722.1880000000001</v>
      </c>
    </row>
    <row r="141" spans="1:9" s="122" customFormat="1" ht="33" customHeight="1">
      <c r="A141" s="35">
        <v>105</v>
      </c>
      <c r="B141" s="100" t="s">
        <v>48</v>
      </c>
      <c r="C141" s="188">
        <v>807</v>
      </c>
      <c r="D141" s="195" t="s">
        <v>117</v>
      </c>
      <c r="E141" s="200" t="s">
        <v>162</v>
      </c>
      <c r="F141" s="200"/>
      <c r="G141" s="196">
        <f>G142</f>
        <v>2722.1880000000001</v>
      </c>
      <c r="H141" s="196">
        <f t="shared" si="51"/>
        <v>2722.1880000000001</v>
      </c>
      <c r="I141" s="196">
        <f t="shared" si="51"/>
        <v>2722.1880000000001</v>
      </c>
    </row>
    <row r="142" spans="1:9" s="122" customFormat="1" ht="33" customHeight="1">
      <c r="A142" s="35">
        <v>106</v>
      </c>
      <c r="B142" s="100" t="s">
        <v>190</v>
      </c>
      <c r="C142" s="188">
        <v>807</v>
      </c>
      <c r="D142" s="195" t="s">
        <v>117</v>
      </c>
      <c r="E142" s="200" t="s">
        <v>231</v>
      </c>
      <c r="F142" s="200"/>
      <c r="G142" s="196">
        <f>G143+G146+G149+G152</f>
        <v>2722.1880000000001</v>
      </c>
      <c r="H142" s="196">
        <f t="shared" ref="H142:I142" si="52">H143+H146+H149+H152</f>
        <v>2722.1880000000001</v>
      </c>
      <c r="I142" s="196">
        <f t="shared" si="52"/>
        <v>2722.1880000000001</v>
      </c>
    </row>
    <row r="143" spans="1:9" s="122" customFormat="1" ht="156" hidden="1" customHeight="1">
      <c r="A143" s="35">
        <v>135</v>
      </c>
      <c r="B143" s="102" t="s">
        <v>436</v>
      </c>
      <c r="C143" s="125">
        <v>807</v>
      </c>
      <c r="D143" s="195" t="s">
        <v>117</v>
      </c>
      <c r="E143" s="200" t="s">
        <v>435</v>
      </c>
      <c r="F143" s="200"/>
      <c r="G143" s="196">
        <f t="shared" ref="G143:I144" si="53">G144</f>
        <v>0</v>
      </c>
      <c r="H143" s="196">
        <f t="shared" si="53"/>
        <v>0</v>
      </c>
      <c r="I143" s="196">
        <f t="shared" si="53"/>
        <v>0</v>
      </c>
    </row>
    <row r="144" spans="1:9" s="122" customFormat="1" ht="33" hidden="1" customHeight="1">
      <c r="A144" s="35">
        <v>136</v>
      </c>
      <c r="B144" s="99" t="s">
        <v>37</v>
      </c>
      <c r="C144" s="125">
        <v>807</v>
      </c>
      <c r="D144" s="195" t="s">
        <v>117</v>
      </c>
      <c r="E144" s="200" t="s">
        <v>435</v>
      </c>
      <c r="F144" s="200" t="s">
        <v>60</v>
      </c>
      <c r="G144" s="196">
        <f t="shared" si="53"/>
        <v>0</v>
      </c>
      <c r="H144" s="196">
        <f t="shared" si="53"/>
        <v>0</v>
      </c>
      <c r="I144" s="196">
        <f t="shared" si="53"/>
        <v>0</v>
      </c>
    </row>
    <row r="145" spans="1:9" s="122" customFormat="1" ht="22.5" hidden="1" customHeight="1">
      <c r="A145" s="35">
        <v>137</v>
      </c>
      <c r="B145" s="99" t="s">
        <v>42</v>
      </c>
      <c r="C145" s="125">
        <v>807</v>
      </c>
      <c r="D145" s="195" t="s">
        <v>117</v>
      </c>
      <c r="E145" s="200" t="s">
        <v>435</v>
      </c>
      <c r="F145" s="200" t="s">
        <v>44</v>
      </c>
      <c r="G145" s="196">
        <v>0</v>
      </c>
      <c r="H145" s="196">
        <v>0</v>
      </c>
      <c r="I145" s="196">
        <v>0</v>
      </c>
    </row>
    <row r="146" spans="1:9" s="122" customFormat="1" ht="122.25" hidden="1" customHeight="1">
      <c r="A146" s="35">
        <v>138</v>
      </c>
      <c r="B146" s="102" t="s">
        <v>380</v>
      </c>
      <c r="C146" s="125">
        <v>807</v>
      </c>
      <c r="D146" s="195" t="s">
        <v>117</v>
      </c>
      <c r="E146" s="200" t="s">
        <v>381</v>
      </c>
      <c r="F146" s="200"/>
      <c r="G146" s="196">
        <f t="shared" ref="G146:I147" si="54">G147</f>
        <v>0</v>
      </c>
      <c r="H146" s="196">
        <f t="shared" si="54"/>
        <v>0</v>
      </c>
      <c r="I146" s="196">
        <f t="shared" si="54"/>
        <v>0</v>
      </c>
    </row>
    <row r="147" spans="1:9" s="122" customFormat="1" ht="33" hidden="1" customHeight="1">
      <c r="A147" s="35">
        <v>139</v>
      </c>
      <c r="B147" s="99" t="s">
        <v>37</v>
      </c>
      <c r="C147" s="125">
        <v>807</v>
      </c>
      <c r="D147" s="195" t="s">
        <v>117</v>
      </c>
      <c r="E147" s="200" t="s">
        <v>381</v>
      </c>
      <c r="F147" s="200" t="s">
        <v>60</v>
      </c>
      <c r="G147" s="196">
        <f t="shared" si="54"/>
        <v>0</v>
      </c>
      <c r="H147" s="196">
        <f t="shared" si="54"/>
        <v>0</v>
      </c>
      <c r="I147" s="196">
        <f t="shared" si="54"/>
        <v>0</v>
      </c>
    </row>
    <row r="148" spans="1:9" s="122" customFormat="1" ht="22.5" hidden="1" customHeight="1">
      <c r="A148" s="35">
        <v>140</v>
      </c>
      <c r="B148" s="99" t="s">
        <v>42</v>
      </c>
      <c r="C148" s="125">
        <v>807</v>
      </c>
      <c r="D148" s="195" t="s">
        <v>117</v>
      </c>
      <c r="E148" s="200" t="s">
        <v>381</v>
      </c>
      <c r="F148" s="200" t="s">
        <v>44</v>
      </c>
      <c r="G148" s="196">
        <v>0</v>
      </c>
      <c r="H148" s="196">
        <v>0</v>
      </c>
      <c r="I148" s="196">
        <v>0</v>
      </c>
    </row>
    <row r="149" spans="1:9" s="122" customFormat="1" ht="105" customHeight="1">
      <c r="A149" s="35">
        <v>108</v>
      </c>
      <c r="B149" s="102" t="s">
        <v>379</v>
      </c>
      <c r="C149" s="188">
        <v>807</v>
      </c>
      <c r="D149" s="195" t="s">
        <v>117</v>
      </c>
      <c r="E149" s="200" t="s">
        <v>232</v>
      </c>
      <c r="F149" s="200"/>
      <c r="G149" s="196">
        <f t="shared" si="51"/>
        <v>2722.1880000000001</v>
      </c>
      <c r="H149" s="196">
        <f t="shared" si="51"/>
        <v>2722.1880000000001</v>
      </c>
      <c r="I149" s="196">
        <f t="shared" si="51"/>
        <v>2722.1880000000001</v>
      </c>
    </row>
    <row r="150" spans="1:9" s="122" customFormat="1" ht="33" customHeight="1">
      <c r="A150" s="35">
        <v>109</v>
      </c>
      <c r="B150" s="99" t="s">
        <v>37</v>
      </c>
      <c r="C150" s="188">
        <v>807</v>
      </c>
      <c r="D150" s="195" t="s">
        <v>117</v>
      </c>
      <c r="E150" s="200" t="s">
        <v>232</v>
      </c>
      <c r="F150" s="200" t="s">
        <v>60</v>
      </c>
      <c r="G150" s="196">
        <f t="shared" si="51"/>
        <v>2722.1880000000001</v>
      </c>
      <c r="H150" s="196">
        <f t="shared" si="51"/>
        <v>2722.1880000000001</v>
      </c>
      <c r="I150" s="196">
        <f t="shared" si="51"/>
        <v>2722.1880000000001</v>
      </c>
    </row>
    <row r="151" spans="1:9" s="122" customFormat="1" ht="33" customHeight="1">
      <c r="A151" s="35">
        <v>110</v>
      </c>
      <c r="B151" s="99" t="s">
        <v>42</v>
      </c>
      <c r="C151" s="188">
        <v>807</v>
      </c>
      <c r="D151" s="195" t="s">
        <v>117</v>
      </c>
      <c r="E151" s="200" t="s">
        <v>232</v>
      </c>
      <c r="F151" s="200" t="s">
        <v>44</v>
      </c>
      <c r="G151" s="201">
        <v>2722.1880000000001</v>
      </c>
      <c r="H151" s="201">
        <v>2722.1880000000001</v>
      </c>
      <c r="I151" s="201">
        <v>2722.1880000000001</v>
      </c>
    </row>
    <row r="152" spans="1:9" s="122" customFormat="1" ht="75.75" hidden="1" customHeight="1">
      <c r="A152" s="35">
        <v>144</v>
      </c>
      <c r="B152" s="102" t="s">
        <v>446</v>
      </c>
      <c r="C152" s="188">
        <v>807</v>
      </c>
      <c r="D152" s="195" t="s">
        <v>117</v>
      </c>
      <c r="E152" s="200" t="s">
        <v>445</v>
      </c>
      <c r="F152" s="200"/>
      <c r="G152" s="196">
        <f t="shared" si="51"/>
        <v>0</v>
      </c>
      <c r="H152" s="196">
        <f t="shared" si="51"/>
        <v>0</v>
      </c>
      <c r="I152" s="196">
        <f t="shared" si="51"/>
        <v>0</v>
      </c>
    </row>
    <row r="153" spans="1:9" s="122" customFormat="1" ht="33" hidden="1" customHeight="1">
      <c r="A153" s="35">
        <v>145</v>
      </c>
      <c r="B153" s="99" t="s">
        <v>37</v>
      </c>
      <c r="C153" s="188">
        <v>807</v>
      </c>
      <c r="D153" s="195" t="s">
        <v>117</v>
      </c>
      <c r="E153" s="200" t="s">
        <v>445</v>
      </c>
      <c r="F153" s="200" t="s">
        <v>60</v>
      </c>
      <c r="G153" s="196">
        <f t="shared" si="51"/>
        <v>0</v>
      </c>
      <c r="H153" s="196">
        <f t="shared" si="51"/>
        <v>0</v>
      </c>
      <c r="I153" s="196">
        <f t="shared" si="51"/>
        <v>0</v>
      </c>
    </row>
    <row r="154" spans="1:9" s="122" customFormat="1" ht="33" hidden="1" customHeight="1">
      <c r="A154" s="35">
        <v>146</v>
      </c>
      <c r="B154" s="99" t="s">
        <v>42</v>
      </c>
      <c r="C154" s="188">
        <v>807</v>
      </c>
      <c r="D154" s="195" t="s">
        <v>117</v>
      </c>
      <c r="E154" s="200" t="s">
        <v>445</v>
      </c>
      <c r="F154" s="200" t="s">
        <v>44</v>
      </c>
      <c r="G154" s="196">
        <v>0</v>
      </c>
      <c r="H154" s="196">
        <v>0</v>
      </c>
      <c r="I154" s="196">
        <v>0</v>
      </c>
    </row>
    <row r="155" spans="1:9" s="124" customFormat="1" ht="33" hidden="1" customHeight="1">
      <c r="A155" s="35">
        <v>147</v>
      </c>
      <c r="B155" s="228" t="s">
        <v>280</v>
      </c>
      <c r="C155" s="186">
        <v>807</v>
      </c>
      <c r="D155" s="202" t="s">
        <v>281</v>
      </c>
      <c r="E155" s="202"/>
      <c r="F155" s="211"/>
      <c r="G155" s="199">
        <f>G156</f>
        <v>0</v>
      </c>
      <c r="H155" s="199">
        <f t="shared" ref="H155:I159" si="55">H156</f>
        <v>0</v>
      </c>
      <c r="I155" s="199">
        <f t="shared" si="55"/>
        <v>0</v>
      </c>
    </row>
    <row r="156" spans="1:9" s="122" customFormat="1" ht="33" hidden="1" customHeight="1">
      <c r="A156" s="35">
        <v>148</v>
      </c>
      <c r="B156" s="99" t="s">
        <v>48</v>
      </c>
      <c r="C156" s="188">
        <v>807</v>
      </c>
      <c r="D156" s="195" t="s">
        <v>283</v>
      </c>
      <c r="E156" s="195" t="s">
        <v>162</v>
      </c>
      <c r="F156" s="212"/>
      <c r="G156" s="196">
        <f t="shared" ref="G156:I157" si="56">G158</f>
        <v>0</v>
      </c>
      <c r="H156" s="196">
        <f t="shared" si="56"/>
        <v>0</v>
      </c>
      <c r="I156" s="196">
        <f t="shared" si="56"/>
        <v>0</v>
      </c>
    </row>
    <row r="157" spans="1:9" s="122" customFormat="1" ht="33" hidden="1" customHeight="1">
      <c r="A157" s="35">
        <v>149</v>
      </c>
      <c r="B157" s="100" t="s">
        <v>195</v>
      </c>
      <c r="C157" s="188">
        <v>807</v>
      </c>
      <c r="D157" s="195" t="s">
        <v>283</v>
      </c>
      <c r="E157" s="195" t="s">
        <v>170</v>
      </c>
      <c r="F157" s="212"/>
      <c r="G157" s="196">
        <f t="shared" si="56"/>
        <v>0</v>
      </c>
      <c r="H157" s="196">
        <f t="shared" si="56"/>
        <v>0</v>
      </c>
      <c r="I157" s="196">
        <f t="shared" si="56"/>
        <v>0</v>
      </c>
    </row>
    <row r="158" spans="1:9" s="122" customFormat="1" ht="33" hidden="1" customHeight="1">
      <c r="A158" s="35">
        <v>150</v>
      </c>
      <c r="B158" s="159" t="s">
        <v>282</v>
      </c>
      <c r="C158" s="188">
        <v>807</v>
      </c>
      <c r="D158" s="195" t="s">
        <v>283</v>
      </c>
      <c r="E158" s="195" t="s">
        <v>286</v>
      </c>
      <c r="F158" s="212"/>
      <c r="G158" s="196">
        <f>G159</f>
        <v>0</v>
      </c>
      <c r="H158" s="196">
        <f t="shared" si="55"/>
        <v>0</v>
      </c>
      <c r="I158" s="196">
        <f t="shared" si="55"/>
        <v>0</v>
      </c>
    </row>
    <row r="159" spans="1:9" s="122" customFormat="1" ht="33" hidden="1" customHeight="1">
      <c r="A159" s="35">
        <v>151</v>
      </c>
      <c r="B159" s="99" t="s">
        <v>142</v>
      </c>
      <c r="C159" s="188">
        <v>807</v>
      </c>
      <c r="D159" s="195" t="s">
        <v>283</v>
      </c>
      <c r="E159" s="195" t="s">
        <v>286</v>
      </c>
      <c r="F159" s="212" t="s">
        <v>50</v>
      </c>
      <c r="G159" s="196">
        <f>G160</f>
        <v>0</v>
      </c>
      <c r="H159" s="196">
        <f t="shared" si="55"/>
        <v>0</v>
      </c>
      <c r="I159" s="196">
        <f t="shared" si="55"/>
        <v>0</v>
      </c>
    </row>
    <row r="160" spans="1:9" s="122" customFormat="1" ht="33" hidden="1" customHeight="1">
      <c r="A160" s="35">
        <v>152</v>
      </c>
      <c r="B160" s="99" t="s">
        <v>141</v>
      </c>
      <c r="C160" s="188">
        <v>807</v>
      </c>
      <c r="D160" s="195" t="s">
        <v>283</v>
      </c>
      <c r="E160" s="195" t="s">
        <v>286</v>
      </c>
      <c r="F160" s="212" t="s">
        <v>43</v>
      </c>
      <c r="G160" s="196">
        <v>0</v>
      </c>
      <c r="H160" s="196">
        <v>0</v>
      </c>
      <c r="I160" s="196">
        <v>0</v>
      </c>
    </row>
    <row r="161" spans="1:9" s="227" customFormat="1" ht="33" customHeight="1">
      <c r="A161" s="35">
        <v>111</v>
      </c>
      <c r="B161" s="309" t="s">
        <v>306</v>
      </c>
      <c r="C161" s="186">
        <v>807</v>
      </c>
      <c r="D161" s="202" t="s">
        <v>311</v>
      </c>
      <c r="E161" s="211"/>
      <c r="F161" s="202"/>
      <c r="G161" s="199">
        <f>G166</f>
        <v>79.424999999999997</v>
      </c>
      <c r="H161" s="199">
        <f>H166</f>
        <v>79.424999999999997</v>
      </c>
      <c r="I161" s="199">
        <f>I166</f>
        <v>79.424999999999997</v>
      </c>
    </row>
    <row r="162" spans="1:9" s="168" customFormat="1" ht="28.5" customHeight="1">
      <c r="A162" s="35">
        <v>112</v>
      </c>
      <c r="B162" s="99" t="s">
        <v>48</v>
      </c>
      <c r="C162" s="188">
        <v>807</v>
      </c>
      <c r="D162" s="195" t="s">
        <v>312</v>
      </c>
      <c r="E162" s="212" t="s">
        <v>162</v>
      </c>
      <c r="F162" s="195"/>
      <c r="G162" s="196">
        <f>G163</f>
        <v>79.424999999999997</v>
      </c>
      <c r="H162" s="196">
        <f t="shared" ref="H162:I162" si="57">H163</f>
        <v>79.424999999999997</v>
      </c>
      <c r="I162" s="196">
        <f t="shared" si="57"/>
        <v>79.424999999999997</v>
      </c>
    </row>
    <row r="163" spans="1:9" s="167" customFormat="1" ht="28.5" customHeight="1">
      <c r="A163" s="35">
        <v>113</v>
      </c>
      <c r="B163" s="127" t="s">
        <v>307</v>
      </c>
      <c r="C163" s="188">
        <v>807</v>
      </c>
      <c r="D163" s="195" t="s">
        <v>312</v>
      </c>
      <c r="E163" s="195" t="s">
        <v>316</v>
      </c>
      <c r="F163" s="204"/>
      <c r="G163" s="196">
        <f>G166</f>
        <v>79.424999999999997</v>
      </c>
      <c r="H163" s="196">
        <f>H166</f>
        <v>79.424999999999997</v>
      </c>
      <c r="I163" s="196">
        <f>I166</f>
        <v>79.424999999999997</v>
      </c>
    </row>
    <row r="164" spans="1:9" s="167" customFormat="1" ht="51.75" customHeight="1">
      <c r="A164" s="35">
        <v>114</v>
      </c>
      <c r="B164" s="127" t="s">
        <v>308</v>
      </c>
      <c r="C164" s="188">
        <v>807</v>
      </c>
      <c r="D164" s="195" t="s">
        <v>312</v>
      </c>
      <c r="E164" s="195" t="s">
        <v>317</v>
      </c>
      <c r="F164" s="202"/>
      <c r="G164" s="196">
        <f>G166</f>
        <v>79.424999999999997</v>
      </c>
      <c r="H164" s="196">
        <f>H166</f>
        <v>79.424999999999997</v>
      </c>
      <c r="I164" s="196">
        <f>I166</f>
        <v>79.424999999999997</v>
      </c>
    </row>
    <row r="165" spans="1:9" s="167" customFormat="1" ht="33" customHeight="1">
      <c r="A165" s="35">
        <v>115</v>
      </c>
      <c r="B165" s="127" t="s">
        <v>309</v>
      </c>
      <c r="C165" s="188">
        <v>807</v>
      </c>
      <c r="D165" s="195" t="s">
        <v>312</v>
      </c>
      <c r="E165" s="195" t="s">
        <v>317</v>
      </c>
      <c r="F165" s="195" t="s">
        <v>313</v>
      </c>
      <c r="G165" s="196">
        <f>G166</f>
        <v>79.424999999999997</v>
      </c>
      <c r="H165" s="196">
        <f>H166</f>
        <v>79.424999999999997</v>
      </c>
      <c r="I165" s="196">
        <f>I166</f>
        <v>79.424999999999997</v>
      </c>
    </row>
    <row r="166" spans="1:9" s="167" customFormat="1" ht="33" customHeight="1">
      <c r="A166" s="35">
        <v>116</v>
      </c>
      <c r="B166" s="127" t="s">
        <v>310</v>
      </c>
      <c r="C166" s="188">
        <v>807</v>
      </c>
      <c r="D166" s="195" t="s">
        <v>312</v>
      </c>
      <c r="E166" s="195" t="s">
        <v>317</v>
      </c>
      <c r="F166" s="195" t="s">
        <v>314</v>
      </c>
      <c r="G166" s="201">
        <v>79.424999999999997</v>
      </c>
      <c r="H166" s="201">
        <v>79.424999999999997</v>
      </c>
      <c r="I166" s="201">
        <v>79.424999999999997</v>
      </c>
    </row>
    <row r="167" spans="1:9" s="122" customFormat="1" ht="33" customHeight="1">
      <c r="A167" s="35">
        <v>117</v>
      </c>
      <c r="B167" s="133" t="s">
        <v>67</v>
      </c>
      <c r="C167" s="188">
        <v>807</v>
      </c>
      <c r="D167" s="202" t="s">
        <v>118</v>
      </c>
      <c r="E167" s="202"/>
      <c r="F167" s="202"/>
      <c r="G167" s="199">
        <f>G168</f>
        <v>400.60899999999998</v>
      </c>
      <c r="H167" s="199">
        <f t="shared" ref="H167:I171" si="58">H168</f>
        <v>400.60899999999998</v>
      </c>
      <c r="I167" s="199">
        <f t="shared" si="58"/>
        <v>400.60899999999998</v>
      </c>
    </row>
    <row r="168" spans="1:9" s="122" customFormat="1" ht="33" customHeight="1">
      <c r="A168" s="35">
        <v>118</v>
      </c>
      <c r="B168" s="127" t="s">
        <v>68</v>
      </c>
      <c r="C168" s="188">
        <v>807</v>
      </c>
      <c r="D168" s="195" t="s">
        <v>119</v>
      </c>
      <c r="E168" s="195"/>
      <c r="F168" s="195"/>
      <c r="G168" s="196">
        <f>G169</f>
        <v>400.60899999999998</v>
      </c>
      <c r="H168" s="196">
        <f t="shared" si="58"/>
        <v>400.60899999999998</v>
      </c>
      <c r="I168" s="196">
        <f t="shared" si="58"/>
        <v>400.60899999999998</v>
      </c>
    </row>
    <row r="169" spans="1:9" s="122" customFormat="1" ht="63" customHeight="1">
      <c r="A169" s="35">
        <v>119</v>
      </c>
      <c r="B169" s="127" t="s">
        <v>233</v>
      </c>
      <c r="C169" s="188">
        <v>807</v>
      </c>
      <c r="D169" s="195" t="s">
        <v>119</v>
      </c>
      <c r="E169" s="195" t="s">
        <v>184</v>
      </c>
      <c r="F169" s="195"/>
      <c r="G169" s="196">
        <f>G170</f>
        <v>400.60899999999998</v>
      </c>
      <c r="H169" s="196">
        <f>H170</f>
        <v>400.60899999999998</v>
      </c>
      <c r="I169" s="196">
        <f>I170</f>
        <v>400.60899999999998</v>
      </c>
    </row>
    <row r="170" spans="1:9" s="122" customFormat="1" ht="96" customHeight="1">
      <c r="A170" s="35">
        <v>120</v>
      </c>
      <c r="B170" s="102" t="s">
        <v>234</v>
      </c>
      <c r="C170" s="188">
        <v>807</v>
      </c>
      <c r="D170" s="195" t="s">
        <v>119</v>
      </c>
      <c r="E170" s="195" t="s">
        <v>185</v>
      </c>
      <c r="F170" s="195"/>
      <c r="G170" s="196">
        <f>G171</f>
        <v>400.60899999999998</v>
      </c>
      <c r="H170" s="196">
        <f t="shared" si="58"/>
        <v>400.60899999999998</v>
      </c>
      <c r="I170" s="196">
        <f t="shared" si="58"/>
        <v>400.60899999999998</v>
      </c>
    </row>
    <row r="171" spans="1:9" s="122" customFormat="1" ht="54" customHeight="1">
      <c r="A171" s="35">
        <v>121</v>
      </c>
      <c r="B171" s="102" t="s">
        <v>289</v>
      </c>
      <c r="C171" s="188">
        <v>807</v>
      </c>
      <c r="D171" s="195" t="s">
        <v>119</v>
      </c>
      <c r="E171" s="195" t="s">
        <v>185</v>
      </c>
      <c r="F171" s="195" t="s">
        <v>61</v>
      </c>
      <c r="G171" s="196">
        <f>G172</f>
        <v>400.60899999999998</v>
      </c>
      <c r="H171" s="196">
        <f t="shared" si="58"/>
        <v>400.60899999999998</v>
      </c>
      <c r="I171" s="196">
        <f t="shared" si="58"/>
        <v>400.60899999999998</v>
      </c>
    </row>
    <row r="172" spans="1:9" s="122" customFormat="1" ht="33" customHeight="1">
      <c r="A172" s="35">
        <v>122</v>
      </c>
      <c r="B172" s="102" t="s">
        <v>62</v>
      </c>
      <c r="C172" s="188">
        <v>807</v>
      </c>
      <c r="D172" s="195" t="s">
        <v>119</v>
      </c>
      <c r="E172" s="195" t="s">
        <v>185</v>
      </c>
      <c r="F172" s="212" t="s">
        <v>45</v>
      </c>
      <c r="G172" s="196">
        <v>400.60899999999998</v>
      </c>
      <c r="H172" s="196">
        <v>400.60899999999998</v>
      </c>
      <c r="I172" s="196">
        <v>400.60899999999998</v>
      </c>
    </row>
    <row r="173" spans="1:9" s="122" customFormat="1" ht="33" customHeight="1">
      <c r="A173" s="35">
        <v>123</v>
      </c>
      <c r="B173" s="135" t="s">
        <v>5</v>
      </c>
      <c r="C173" s="140"/>
      <c r="D173" s="195"/>
      <c r="E173" s="195"/>
      <c r="F173" s="195"/>
      <c r="G173" s="169">
        <v>0</v>
      </c>
      <c r="H173" s="307">
        <v>296.82600000000002</v>
      </c>
      <c r="I173" s="307">
        <v>593.36099999999999</v>
      </c>
    </row>
    <row r="174" spans="1:9" s="122" customFormat="1" ht="33" customHeight="1">
      <c r="A174" s="35">
        <v>124</v>
      </c>
      <c r="B174" s="130" t="s">
        <v>6</v>
      </c>
      <c r="C174" s="130"/>
      <c r="D174" s="130"/>
      <c r="E174" s="130"/>
      <c r="F174" s="130"/>
      <c r="G174" s="213">
        <f>G10+G64+G73+G84+G94+G139+G155+G161+G167+G173</f>
        <v>12488.924729999999</v>
      </c>
      <c r="H174" s="213">
        <f>H10+H64+H73+H84+H94+H139+H155+H161+H167+H173</f>
        <v>12453.052599999999</v>
      </c>
      <c r="I174" s="213">
        <f>I10+I64+I73+I84+I94+I139+I155+I161+I167+I173</f>
        <v>12323.716450000002</v>
      </c>
    </row>
    <row r="175" spans="1:9" s="122" customFormat="1" ht="33" customHeight="1">
      <c r="C175" s="214"/>
      <c r="D175" s="214"/>
      <c r="E175" s="214"/>
      <c r="F175" s="214"/>
      <c r="G175" s="214"/>
      <c r="H175" s="215"/>
      <c r="I175" s="215"/>
    </row>
  </sheetData>
  <autoFilter ref="A8:J174"/>
  <mergeCells count="4">
    <mergeCell ref="E1:I1"/>
    <mergeCell ref="B5:I5"/>
    <mergeCell ref="B2:D2"/>
    <mergeCell ref="F2:I2"/>
  </mergeCells>
  <phoneticPr fontId="5" type="noConversion"/>
  <pageMargins left="0.23622047244094491" right="0.23622047244094491" top="0.74803149606299213" bottom="0.74803149606299213" header="0.31496062992125984" footer="0.31496062992125984"/>
  <pageSetup paperSize="9" scale="67" orientation="portrait" verticalDpi="4294967293" r:id="rId1"/>
  <rowBreaks count="1" manualBreakCount="1">
    <brk id="148" max="8" man="1"/>
  </rowBreaks>
</worksheet>
</file>

<file path=xl/worksheets/sheet7.xml><?xml version="1.0" encoding="utf-8"?>
<worksheet xmlns="http://schemas.openxmlformats.org/spreadsheetml/2006/main" xmlns:r="http://schemas.openxmlformats.org/officeDocument/2006/relationships">
  <sheetPr>
    <tabColor rgb="FFFF0000"/>
  </sheetPr>
  <dimension ref="A2:I152"/>
  <sheetViews>
    <sheetView view="pageBreakPreview" zoomScaleSheetLayoutView="100" workbookViewId="0">
      <selection activeCell="F4" sqref="F4:I4"/>
    </sheetView>
  </sheetViews>
  <sheetFormatPr defaultRowHeight="12.75"/>
  <cols>
    <col min="1" max="1" width="6" style="5" customWidth="1"/>
    <col min="2" max="2" width="55.7109375" style="256" customWidth="1"/>
    <col min="3" max="3" width="9.140625" style="95" customWidth="1"/>
    <col min="4" max="4" width="13.7109375" style="95" customWidth="1"/>
    <col min="5" max="6" width="9.140625" style="95" customWidth="1"/>
    <col min="7" max="7" width="12.42578125" style="95" customWidth="1"/>
    <col min="8" max="8" width="11.5703125" style="95" customWidth="1"/>
    <col min="9" max="9" width="11.28515625" style="95" customWidth="1"/>
    <col min="10" max="16384" width="9.140625" style="5"/>
  </cols>
  <sheetData>
    <row r="2" spans="1:9" ht="17.25" customHeight="1">
      <c r="A2" s="364" t="s">
        <v>361</v>
      </c>
      <c r="B2" s="364"/>
      <c r="C2" s="364"/>
      <c r="D2" s="364"/>
      <c r="E2" s="364"/>
      <c r="F2" s="364"/>
      <c r="G2" s="364"/>
    </row>
    <row r="3" spans="1:9" s="120" customFormat="1" ht="57.75" customHeight="1">
      <c r="A3" s="315"/>
      <c r="B3" s="315"/>
      <c r="C3" s="315"/>
      <c r="D3" s="315"/>
      <c r="E3" s="119"/>
      <c r="F3" s="361" t="s">
        <v>480</v>
      </c>
      <c r="G3" s="361"/>
      <c r="H3" s="361"/>
      <c r="I3" s="361"/>
    </row>
    <row r="4" spans="1:9" s="120" customFormat="1" ht="21.75" customHeight="1">
      <c r="A4" s="293"/>
      <c r="B4" s="293"/>
      <c r="C4" s="293"/>
      <c r="D4" s="293"/>
      <c r="E4" s="119"/>
      <c r="F4" s="361"/>
      <c r="G4" s="361"/>
      <c r="H4" s="361"/>
      <c r="I4" s="361"/>
    </row>
    <row r="5" spans="1:9" ht="60" customHeight="1">
      <c r="A5" s="365" t="s">
        <v>468</v>
      </c>
      <c r="B5" s="365"/>
      <c r="C5" s="365"/>
      <c r="D5" s="365"/>
      <c r="E5" s="365"/>
      <c r="F5" s="365"/>
      <c r="G5" s="365"/>
      <c r="H5" s="365"/>
    </row>
    <row r="7" spans="1:9" ht="13.5" thickBot="1">
      <c r="G7" s="216" t="s">
        <v>69</v>
      </c>
    </row>
    <row r="8" spans="1:9" s="245" customFormat="1" ht="87.75" customHeight="1" thickBot="1">
      <c r="A8" s="237" t="s">
        <v>29</v>
      </c>
      <c r="B8" s="247" t="s">
        <v>267</v>
      </c>
      <c r="C8" s="237" t="s">
        <v>266</v>
      </c>
      <c r="D8" s="238" t="s">
        <v>51</v>
      </c>
      <c r="E8" s="238" t="s">
        <v>52</v>
      </c>
      <c r="F8" s="238" t="s">
        <v>115</v>
      </c>
      <c r="G8" s="239" t="s">
        <v>291</v>
      </c>
      <c r="H8" s="239" t="s">
        <v>327</v>
      </c>
      <c r="I8" s="239" t="s">
        <v>462</v>
      </c>
    </row>
    <row r="9" spans="1:9" s="245" customFormat="1" ht="13.5" thickBot="1">
      <c r="A9" s="240">
        <v>1</v>
      </c>
      <c r="B9" s="292">
        <v>2</v>
      </c>
      <c r="C9" s="241" t="s">
        <v>70</v>
      </c>
      <c r="D9" s="241" t="s">
        <v>71</v>
      </c>
      <c r="E9" s="241" t="s">
        <v>72</v>
      </c>
      <c r="F9" s="241" t="s">
        <v>73</v>
      </c>
      <c r="G9" s="241" t="s">
        <v>134</v>
      </c>
      <c r="H9" s="241" t="s">
        <v>135</v>
      </c>
      <c r="I9" s="241" t="s">
        <v>136</v>
      </c>
    </row>
    <row r="10" spans="1:9" s="245" customFormat="1">
      <c r="A10" s="242">
        <v>1</v>
      </c>
      <c r="B10" s="248" t="s">
        <v>193</v>
      </c>
      <c r="C10" s="259"/>
      <c r="D10" s="259"/>
      <c r="E10" s="259"/>
      <c r="F10" s="259"/>
      <c r="G10" s="260">
        <f>G11+G17</f>
        <v>1577.29837</v>
      </c>
      <c r="H10" s="260">
        <f t="shared" ref="H10:I10" si="0">H11+H17</f>
        <v>1595.8576</v>
      </c>
      <c r="I10" s="260">
        <f t="shared" si="0"/>
        <v>1615.8214499999999</v>
      </c>
    </row>
    <row r="11" spans="1:9" s="245" customFormat="1" ht="25.5">
      <c r="A11" s="243">
        <v>2</v>
      </c>
      <c r="B11" s="249" t="s">
        <v>233</v>
      </c>
      <c r="C11" s="261">
        <v>807</v>
      </c>
      <c r="D11" s="262" t="s">
        <v>184</v>
      </c>
      <c r="E11" s="262"/>
      <c r="F11" s="262"/>
      <c r="G11" s="263">
        <f>G12</f>
        <v>400.60899999999998</v>
      </c>
      <c r="H11" s="263">
        <f t="shared" ref="H11:I15" si="1">H12</f>
        <v>400.60899999999998</v>
      </c>
      <c r="I11" s="263">
        <f t="shared" si="1"/>
        <v>400.60899999999998</v>
      </c>
    </row>
    <row r="12" spans="1:9" s="245" customFormat="1" ht="54" customHeight="1">
      <c r="A12" s="242">
        <v>3</v>
      </c>
      <c r="B12" s="14" t="s">
        <v>362</v>
      </c>
      <c r="C12" s="264">
        <v>807</v>
      </c>
      <c r="D12" s="265" t="s">
        <v>185</v>
      </c>
      <c r="E12" s="265"/>
      <c r="F12" s="265"/>
      <c r="G12" s="266">
        <f>G13</f>
        <v>400.60899999999998</v>
      </c>
      <c r="H12" s="266">
        <f t="shared" si="1"/>
        <v>400.60899999999998</v>
      </c>
      <c r="I12" s="266">
        <f t="shared" si="1"/>
        <v>400.60899999999998</v>
      </c>
    </row>
    <row r="13" spans="1:9" s="245" customFormat="1" ht="25.5">
      <c r="A13" s="243">
        <v>4</v>
      </c>
      <c r="B13" s="14" t="s">
        <v>4</v>
      </c>
      <c r="C13" s="264">
        <v>807</v>
      </c>
      <c r="D13" s="265" t="s">
        <v>185</v>
      </c>
      <c r="E13" s="265" t="s">
        <v>61</v>
      </c>
      <c r="F13" s="265"/>
      <c r="G13" s="266">
        <f>G14</f>
        <v>400.60899999999998</v>
      </c>
      <c r="H13" s="266">
        <f t="shared" si="1"/>
        <v>400.60899999999998</v>
      </c>
      <c r="I13" s="266">
        <f t="shared" si="1"/>
        <v>400.60899999999998</v>
      </c>
    </row>
    <row r="14" spans="1:9" s="245" customFormat="1">
      <c r="A14" s="242">
        <v>5</v>
      </c>
      <c r="B14" s="14" t="s">
        <v>62</v>
      </c>
      <c r="C14" s="264">
        <v>807</v>
      </c>
      <c r="D14" s="265" t="s">
        <v>185</v>
      </c>
      <c r="E14" s="265" t="s">
        <v>45</v>
      </c>
      <c r="F14" s="265"/>
      <c r="G14" s="266">
        <f>G15</f>
        <v>400.60899999999998</v>
      </c>
      <c r="H14" s="266">
        <f t="shared" si="1"/>
        <v>400.60899999999998</v>
      </c>
      <c r="I14" s="266">
        <f t="shared" si="1"/>
        <v>400.60899999999998</v>
      </c>
    </row>
    <row r="15" spans="1:9" s="245" customFormat="1">
      <c r="A15" s="243">
        <v>6</v>
      </c>
      <c r="B15" s="244" t="s">
        <v>67</v>
      </c>
      <c r="C15" s="264">
        <v>807</v>
      </c>
      <c r="D15" s="265" t="s">
        <v>185</v>
      </c>
      <c r="E15" s="265" t="s">
        <v>45</v>
      </c>
      <c r="F15" s="265" t="s">
        <v>118</v>
      </c>
      <c r="G15" s="266">
        <f>G16</f>
        <v>400.60899999999998</v>
      </c>
      <c r="H15" s="266">
        <f t="shared" si="1"/>
        <v>400.60899999999998</v>
      </c>
      <c r="I15" s="266">
        <f t="shared" si="1"/>
        <v>400.60899999999998</v>
      </c>
    </row>
    <row r="16" spans="1:9" s="245" customFormat="1" ht="15">
      <c r="A16" s="242">
        <v>7</v>
      </c>
      <c r="B16" s="244" t="s">
        <v>68</v>
      </c>
      <c r="C16" s="264">
        <v>807</v>
      </c>
      <c r="D16" s="265" t="s">
        <v>185</v>
      </c>
      <c r="E16" s="265" t="s">
        <v>45</v>
      </c>
      <c r="F16" s="265" t="s">
        <v>119</v>
      </c>
      <c r="G16" s="196">
        <v>400.60899999999998</v>
      </c>
      <c r="H16" s="196">
        <v>400.60899999999998</v>
      </c>
      <c r="I16" s="196">
        <v>400.60899999999998</v>
      </c>
    </row>
    <row r="17" spans="1:9" s="245" customFormat="1" ht="29.25" customHeight="1">
      <c r="A17" s="243">
        <v>8</v>
      </c>
      <c r="B17" s="249" t="s">
        <v>15</v>
      </c>
      <c r="C17" s="261">
        <v>807</v>
      </c>
      <c r="D17" s="262" t="s">
        <v>177</v>
      </c>
      <c r="E17" s="262"/>
      <c r="F17" s="262"/>
      <c r="G17" s="263">
        <f>G18+G24+G35+G51</f>
        <v>1176.6893700000001</v>
      </c>
      <c r="H17" s="263">
        <f t="shared" ref="H17:I17" si="2">H18+H24+H35+H51</f>
        <v>1195.2486000000001</v>
      </c>
      <c r="I17" s="263">
        <f t="shared" si="2"/>
        <v>1215.21245</v>
      </c>
    </row>
    <row r="18" spans="1:9" ht="25.5">
      <c r="A18" s="242">
        <v>9</v>
      </c>
      <c r="B18" s="294" t="s">
        <v>441</v>
      </c>
      <c r="C18" s="264">
        <v>807</v>
      </c>
      <c r="D18" s="267" t="s">
        <v>442</v>
      </c>
      <c r="E18" s="265"/>
      <c r="F18" s="265"/>
      <c r="G18" s="263">
        <f>G19</f>
        <v>22.981000000000002</v>
      </c>
      <c r="H18" s="263">
        <f t="shared" ref="H18:I18" si="3">H19</f>
        <v>22.981000000000002</v>
      </c>
      <c r="I18" s="263">
        <f t="shared" si="3"/>
        <v>22.981000000000002</v>
      </c>
    </row>
    <row r="19" spans="1:9" ht="78" customHeight="1">
      <c r="A19" s="243">
        <v>10</v>
      </c>
      <c r="B19" s="295" t="s">
        <v>447</v>
      </c>
      <c r="C19" s="264">
        <v>807</v>
      </c>
      <c r="D19" s="267" t="s">
        <v>442</v>
      </c>
      <c r="E19" s="265"/>
      <c r="F19" s="265"/>
      <c r="G19" s="266">
        <v>22.981000000000002</v>
      </c>
      <c r="H19" s="266">
        <v>22.981000000000002</v>
      </c>
      <c r="I19" s="266">
        <v>22.981000000000002</v>
      </c>
    </row>
    <row r="20" spans="1:9" ht="25.5">
      <c r="A20" s="242">
        <v>11</v>
      </c>
      <c r="B20" s="296" t="s">
        <v>142</v>
      </c>
      <c r="C20" s="264">
        <v>807</v>
      </c>
      <c r="D20" s="265" t="s">
        <v>444</v>
      </c>
      <c r="E20" s="265" t="s">
        <v>50</v>
      </c>
      <c r="F20" s="265"/>
      <c r="G20" s="266">
        <f>G19</f>
        <v>22.981000000000002</v>
      </c>
      <c r="H20" s="266">
        <f t="shared" ref="H20:I21" si="4">H19</f>
        <v>22.981000000000002</v>
      </c>
      <c r="I20" s="266">
        <f t="shared" si="4"/>
        <v>22.981000000000002</v>
      </c>
    </row>
    <row r="21" spans="1:9" ht="25.5">
      <c r="A21" s="243">
        <v>12</v>
      </c>
      <c r="B21" s="296" t="s">
        <v>141</v>
      </c>
      <c r="C21" s="264">
        <v>807</v>
      </c>
      <c r="D21" s="265" t="s">
        <v>444</v>
      </c>
      <c r="E21" s="265" t="s">
        <v>43</v>
      </c>
      <c r="F21" s="265"/>
      <c r="G21" s="266">
        <f>G20</f>
        <v>22.981000000000002</v>
      </c>
      <c r="H21" s="266">
        <f t="shared" si="4"/>
        <v>22.981000000000002</v>
      </c>
      <c r="I21" s="266">
        <f t="shared" si="4"/>
        <v>22.981000000000002</v>
      </c>
    </row>
    <row r="22" spans="1:9" ht="25.5">
      <c r="A22" s="242">
        <v>13</v>
      </c>
      <c r="B22" s="297" t="s">
        <v>472</v>
      </c>
      <c r="C22" s="264">
        <v>807</v>
      </c>
      <c r="D22" s="265" t="s">
        <v>444</v>
      </c>
      <c r="E22" s="265" t="s">
        <v>43</v>
      </c>
      <c r="F22" s="265" t="s">
        <v>121</v>
      </c>
      <c r="G22" s="266">
        <f t="shared" ref="G22:I23" si="5">G21</f>
        <v>22.981000000000002</v>
      </c>
      <c r="H22" s="266">
        <f t="shared" si="5"/>
        <v>22.981000000000002</v>
      </c>
      <c r="I22" s="266">
        <f t="shared" si="5"/>
        <v>22.981000000000002</v>
      </c>
    </row>
    <row r="23" spans="1:9">
      <c r="A23" s="243">
        <v>14</v>
      </c>
      <c r="B23" s="297" t="s">
        <v>40</v>
      </c>
      <c r="C23" s="264">
        <v>807</v>
      </c>
      <c r="D23" s="265" t="s">
        <v>444</v>
      </c>
      <c r="E23" s="265" t="s">
        <v>43</v>
      </c>
      <c r="F23" s="265" t="s">
        <v>120</v>
      </c>
      <c r="G23" s="266">
        <f>G22</f>
        <v>22.981000000000002</v>
      </c>
      <c r="H23" s="266">
        <f t="shared" si="5"/>
        <v>22.981000000000002</v>
      </c>
      <c r="I23" s="266">
        <f t="shared" si="5"/>
        <v>22.981000000000002</v>
      </c>
    </row>
    <row r="24" spans="1:9" s="245" customFormat="1" ht="25.5">
      <c r="A24" s="242">
        <v>15</v>
      </c>
      <c r="B24" s="249" t="s">
        <v>363</v>
      </c>
      <c r="C24" s="264">
        <v>807</v>
      </c>
      <c r="D24" s="267" t="s">
        <v>176</v>
      </c>
      <c r="E24" s="265"/>
      <c r="F24" s="265"/>
      <c r="G24" s="263">
        <f>G25+G30</f>
        <v>481.79737</v>
      </c>
      <c r="H24" s="263">
        <f t="shared" ref="H24:I24" si="6">H25+H30</f>
        <v>500.35660000000001</v>
      </c>
      <c r="I24" s="263">
        <f t="shared" si="6"/>
        <v>520.32045000000005</v>
      </c>
    </row>
    <row r="25" spans="1:9" s="245" customFormat="1" ht="90" customHeight="1">
      <c r="A25" s="243">
        <v>16</v>
      </c>
      <c r="B25" s="257" t="s">
        <v>364</v>
      </c>
      <c r="C25" s="264">
        <v>807</v>
      </c>
      <c r="D25" s="265" t="s">
        <v>176</v>
      </c>
      <c r="E25" s="265"/>
      <c r="F25" s="265"/>
      <c r="G25" s="266">
        <v>102.8</v>
      </c>
      <c r="H25" s="266">
        <v>106.2</v>
      </c>
      <c r="I25" s="266">
        <v>110.4</v>
      </c>
    </row>
    <row r="26" spans="1:9" s="245" customFormat="1" ht="25.5">
      <c r="A26" s="242">
        <v>17</v>
      </c>
      <c r="B26" s="244" t="s">
        <v>142</v>
      </c>
      <c r="C26" s="264">
        <v>807</v>
      </c>
      <c r="D26" s="265" t="s">
        <v>178</v>
      </c>
      <c r="E26" s="265" t="s">
        <v>50</v>
      </c>
      <c r="F26" s="265"/>
      <c r="G26" s="266">
        <f>G25</f>
        <v>102.8</v>
      </c>
      <c r="H26" s="266">
        <f t="shared" ref="H26:I29" si="7">H25</f>
        <v>106.2</v>
      </c>
      <c r="I26" s="266">
        <f t="shared" si="7"/>
        <v>110.4</v>
      </c>
    </row>
    <row r="27" spans="1:9" s="245" customFormat="1" ht="25.5">
      <c r="A27" s="243">
        <v>18</v>
      </c>
      <c r="B27" s="244" t="s">
        <v>141</v>
      </c>
      <c r="C27" s="264">
        <v>807</v>
      </c>
      <c r="D27" s="265" t="s">
        <v>178</v>
      </c>
      <c r="E27" s="265" t="s">
        <v>43</v>
      </c>
      <c r="F27" s="265"/>
      <c r="G27" s="266">
        <f>G26</f>
        <v>102.8</v>
      </c>
      <c r="H27" s="266">
        <f t="shared" si="7"/>
        <v>106.2</v>
      </c>
      <c r="I27" s="266">
        <f t="shared" si="7"/>
        <v>110.4</v>
      </c>
    </row>
    <row r="28" spans="1:9" s="245" customFormat="1">
      <c r="A28" s="242">
        <v>19</v>
      </c>
      <c r="B28" s="244" t="s">
        <v>63</v>
      </c>
      <c r="C28" s="264">
        <v>807</v>
      </c>
      <c r="D28" s="265" t="s">
        <v>178</v>
      </c>
      <c r="E28" s="265" t="s">
        <v>43</v>
      </c>
      <c r="F28" s="265" t="s">
        <v>123</v>
      </c>
      <c r="G28" s="266">
        <f t="shared" ref="G28" si="8">G27</f>
        <v>102.8</v>
      </c>
      <c r="H28" s="266">
        <f t="shared" si="7"/>
        <v>106.2</v>
      </c>
      <c r="I28" s="266">
        <f t="shared" si="7"/>
        <v>110.4</v>
      </c>
    </row>
    <row r="29" spans="1:9" s="245" customFormat="1">
      <c r="A29" s="243">
        <v>20</v>
      </c>
      <c r="B29" s="244" t="s">
        <v>3</v>
      </c>
      <c r="C29" s="264">
        <v>807</v>
      </c>
      <c r="D29" s="265" t="s">
        <v>178</v>
      </c>
      <c r="E29" s="265" t="s">
        <v>43</v>
      </c>
      <c r="F29" s="265" t="s">
        <v>122</v>
      </c>
      <c r="G29" s="266">
        <f>G28</f>
        <v>102.8</v>
      </c>
      <c r="H29" s="266">
        <f t="shared" si="7"/>
        <v>106.2</v>
      </c>
      <c r="I29" s="266">
        <f t="shared" si="7"/>
        <v>110.4</v>
      </c>
    </row>
    <row r="30" spans="1:9" s="245" customFormat="1" ht="96.75" customHeight="1">
      <c r="A30" s="242">
        <v>21</v>
      </c>
      <c r="B30" s="244" t="s">
        <v>432</v>
      </c>
      <c r="C30" s="264">
        <v>807</v>
      </c>
      <c r="D30" s="267" t="s">
        <v>176</v>
      </c>
      <c r="E30" s="265"/>
      <c r="F30" s="265"/>
      <c r="G30" s="266">
        <v>378.99736999999999</v>
      </c>
      <c r="H30" s="266">
        <v>394.15660000000003</v>
      </c>
      <c r="I30" s="266">
        <v>409.92045000000002</v>
      </c>
    </row>
    <row r="31" spans="1:9" s="245" customFormat="1" ht="25.5">
      <c r="A31" s="243">
        <v>22</v>
      </c>
      <c r="B31" s="244" t="s">
        <v>142</v>
      </c>
      <c r="C31" s="264">
        <v>807</v>
      </c>
      <c r="D31" s="265" t="s">
        <v>423</v>
      </c>
      <c r="E31" s="265" t="s">
        <v>50</v>
      </c>
      <c r="F31" s="265"/>
      <c r="G31" s="266">
        <f>G30</f>
        <v>378.99736999999999</v>
      </c>
      <c r="H31" s="266">
        <f t="shared" ref="H31:I32" si="9">H30</f>
        <v>394.15660000000003</v>
      </c>
      <c r="I31" s="266">
        <f t="shared" si="9"/>
        <v>409.92045000000002</v>
      </c>
    </row>
    <row r="32" spans="1:9" s="245" customFormat="1" ht="25.5">
      <c r="A32" s="242">
        <v>23</v>
      </c>
      <c r="B32" s="244" t="s">
        <v>141</v>
      </c>
      <c r="C32" s="264">
        <v>807</v>
      </c>
      <c r="D32" s="265" t="s">
        <v>423</v>
      </c>
      <c r="E32" s="265" t="s">
        <v>43</v>
      </c>
      <c r="F32" s="265"/>
      <c r="G32" s="266">
        <f>G31</f>
        <v>378.99736999999999</v>
      </c>
      <c r="H32" s="266">
        <f t="shared" si="9"/>
        <v>394.15660000000003</v>
      </c>
      <c r="I32" s="266">
        <f t="shared" si="9"/>
        <v>409.92045000000002</v>
      </c>
    </row>
    <row r="33" spans="1:9" s="245" customFormat="1">
      <c r="A33" s="243">
        <v>24</v>
      </c>
      <c r="B33" s="244" t="s">
        <v>63</v>
      </c>
      <c r="C33" s="264">
        <v>807</v>
      </c>
      <c r="D33" s="265" t="s">
        <v>423</v>
      </c>
      <c r="E33" s="265" t="s">
        <v>43</v>
      </c>
      <c r="F33" s="265" t="s">
        <v>123</v>
      </c>
      <c r="G33" s="266">
        <f t="shared" ref="G33" si="10">G32</f>
        <v>378.99736999999999</v>
      </c>
      <c r="H33" s="266">
        <f t="shared" ref="H33:I33" si="11">H32</f>
        <v>394.15660000000003</v>
      </c>
      <c r="I33" s="266">
        <f t="shared" si="11"/>
        <v>409.92045000000002</v>
      </c>
    </row>
    <row r="34" spans="1:9" s="245" customFormat="1">
      <c r="A34" s="242">
        <v>25</v>
      </c>
      <c r="B34" s="244" t="s">
        <v>3</v>
      </c>
      <c r="C34" s="264">
        <v>807</v>
      </c>
      <c r="D34" s="265" t="s">
        <v>423</v>
      </c>
      <c r="E34" s="265" t="s">
        <v>43</v>
      </c>
      <c r="F34" s="265" t="s">
        <v>122</v>
      </c>
      <c r="G34" s="266">
        <f>G33</f>
        <v>378.99736999999999</v>
      </c>
      <c r="H34" s="266">
        <f t="shared" ref="H34:I34" si="12">H33</f>
        <v>394.15660000000003</v>
      </c>
      <c r="I34" s="266">
        <f t="shared" si="12"/>
        <v>409.92045000000002</v>
      </c>
    </row>
    <row r="35" spans="1:9" s="245" customFormat="1" ht="25.5">
      <c r="A35" s="243">
        <v>26</v>
      </c>
      <c r="B35" s="249" t="s">
        <v>357</v>
      </c>
      <c r="C35" s="261">
        <v>807</v>
      </c>
      <c r="D35" s="262" t="s">
        <v>179</v>
      </c>
      <c r="E35" s="262"/>
      <c r="F35" s="262"/>
      <c r="G35" s="263">
        <f>G36+G41+G46</f>
        <v>651.91100000000006</v>
      </c>
      <c r="H35" s="263">
        <f t="shared" ref="H35:I35" si="13">H36+H41+H46</f>
        <v>651.91100000000006</v>
      </c>
      <c r="I35" s="263">
        <f t="shared" si="13"/>
        <v>651.91100000000006</v>
      </c>
    </row>
    <row r="36" spans="1:9" s="245" customFormat="1" ht="56.25" customHeight="1">
      <c r="A36" s="242">
        <v>27</v>
      </c>
      <c r="B36" s="255" t="s">
        <v>358</v>
      </c>
      <c r="C36" s="264">
        <v>807</v>
      </c>
      <c r="D36" s="265" t="s">
        <v>180</v>
      </c>
      <c r="E36" s="265"/>
      <c r="F36" s="265"/>
      <c r="G36" s="266">
        <f>G37</f>
        <v>602.05399999999997</v>
      </c>
      <c r="H36" s="266">
        <f t="shared" ref="H36:I37" si="14">H37</f>
        <v>602.05399999999997</v>
      </c>
      <c r="I36" s="266">
        <f t="shared" si="14"/>
        <v>602.05399999999997</v>
      </c>
    </row>
    <row r="37" spans="1:9" s="245" customFormat="1" ht="25.5">
      <c r="A37" s="243">
        <v>28</v>
      </c>
      <c r="B37" s="244" t="s">
        <v>142</v>
      </c>
      <c r="C37" s="264">
        <v>807</v>
      </c>
      <c r="D37" s="265" t="s">
        <v>180</v>
      </c>
      <c r="E37" s="265" t="s">
        <v>50</v>
      </c>
      <c r="F37" s="265"/>
      <c r="G37" s="266">
        <f>G38</f>
        <v>602.05399999999997</v>
      </c>
      <c r="H37" s="266">
        <f t="shared" si="14"/>
        <v>602.05399999999997</v>
      </c>
      <c r="I37" s="266">
        <f t="shared" si="14"/>
        <v>602.05399999999997</v>
      </c>
    </row>
    <row r="38" spans="1:9" s="245" customFormat="1" ht="28.5" customHeight="1">
      <c r="A38" s="242">
        <v>29</v>
      </c>
      <c r="B38" s="244" t="s">
        <v>141</v>
      </c>
      <c r="C38" s="264">
        <v>807</v>
      </c>
      <c r="D38" s="265" t="s">
        <v>180</v>
      </c>
      <c r="E38" s="265" t="s">
        <v>43</v>
      </c>
      <c r="F38" s="265"/>
      <c r="G38" s="266">
        <v>602.05399999999997</v>
      </c>
      <c r="H38" s="266">
        <v>602.05399999999997</v>
      </c>
      <c r="I38" s="266">
        <v>602.05399999999997</v>
      </c>
    </row>
    <row r="39" spans="1:9" s="245" customFormat="1" ht="18" customHeight="1">
      <c r="A39" s="243">
        <v>30</v>
      </c>
      <c r="B39" s="244" t="s">
        <v>39</v>
      </c>
      <c r="C39" s="264">
        <v>807</v>
      </c>
      <c r="D39" s="265" t="s">
        <v>180</v>
      </c>
      <c r="E39" s="265" t="s">
        <v>43</v>
      </c>
      <c r="F39" s="265" t="s">
        <v>124</v>
      </c>
      <c r="G39" s="266">
        <f>G38</f>
        <v>602.05399999999997</v>
      </c>
      <c r="H39" s="266">
        <f t="shared" ref="H39:I40" si="15">H38</f>
        <v>602.05399999999997</v>
      </c>
      <c r="I39" s="266">
        <f t="shared" si="15"/>
        <v>602.05399999999997</v>
      </c>
    </row>
    <row r="40" spans="1:9" s="245" customFormat="1" ht="17.25" customHeight="1">
      <c r="A40" s="242">
        <v>31</v>
      </c>
      <c r="B40" s="244" t="s">
        <v>41</v>
      </c>
      <c r="C40" s="264">
        <v>807</v>
      </c>
      <c r="D40" s="265" t="s">
        <v>180</v>
      </c>
      <c r="E40" s="265" t="s">
        <v>43</v>
      </c>
      <c r="F40" s="265" t="s">
        <v>125</v>
      </c>
      <c r="G40" s="266">
        <f>G39</f>
        <v>602.05399999999997</v>
      </c>
      <c r="H40" s="266">
        <f t="shared" si="15"/>
        <v>602.05399999999997</v>
      </c>
      <c r="I40" s="266">
        <f t="shared" si="15"/>
        <v>602.05399999999997</v>
      </c>
    </row>
    <row r="41" spans="1:9" s="245" customFormat="1" ht="66.75" customHeight="1">
      <c r="A41" s="243">
        <v>32</v>
      </c>
      <c r="B41" s="244" t="s">
        <v>365</v>
      </c>
      <c r="C41" s="264">
        <v>807</v>
      </c>
      <c r="D41" s="265" t="s">
        <v>182</v>
      </c>
      <c r="E41" s="265"/>
      <c r="F41" s="265"/>
      <c r="G41" s="266">
        <f>G42</f>
        <v>35.200000000000003</v>
      </c>
      <c r="H41" s="266">
        <f t="shared" ref="H41:I42" si="16">H42</f>
        <v>35.200000000000003</v>
      </c>
      <c r="I41" s="266">
        <f t="shared" si="16"/>
        <v>35.200000000000003</v>
      </c>
    </row>
    <row r="42" spans="1:9" s="245" customFormat="1" ht="25.5">
      <c r="A42" s="242">
        <v>33</v>
      </c>
      <c r="B42" s="244" t="s">
        <v>142</v>
      </c>
      <c r="C42" s="264">
        <v>807</v>
      </c>
      <c r="D42" s="265" t="s">
        <v>182</v>
      </c>
      <c r="E42" s="265" t="s">
        <v>50</v>
      </c>
      <c r="F42" s="265"/>
      <c r="G42" s="266">
        <f>G43</f>
        <v>35.200000000000003</v>
      </c>
      <c r="H42" s="266">
        <f t="shared" si="16"/>
        <v>35.200000000000003</v>
      </c>
      <c r="I42" s="266">
        <f t="shared" si="16"/>
        <v>35.200000000000003</v>
      </c>
    </row>
    <row r="43" spans="1:9" s="245" customFormat="1" ht="30.75" customHeight="1">
      <c r="A43" s="243">
        <v>34</v>
      </c>
      <c r="B43" s="244" t="s">
        <v>141</v>
      </c>
      <c r="C43" s="264">
        <v>807</v>
      </c>
      <c r="D43" s="265" t="s">
        <v>182</v>
      </c>
      <c r="E43" s="265" t="s">
        <v>43</v>
      </c>
      <c r="F43" s="265"/>
      <c r="G43" s="266">
        <v>35.200000000000003</v>
      </c>
      <c r="H43" s="266">
        <v>35.200000000000003</v>
      </c>
      <c r="I43" s="266">
        <v>35.200000000000003</v>
      </c>
    </row>
    <row r="44" spans="1:9" s="245" customFormat="1" ht="13.5" customHeight="1">
      <c r="A44" s="242">
        <v>35</v>
      </c>
      <c r="B44" s="244" t="s">
        <v>39</v>
      </c>
      <c r="C44" s="264">
        <v>807</v>
      </c>
      <c r="D44" s="265" t="s">
        <v>182</v>
      </c>
      <c r="E44" s="265" t="s">
        <v>43</v>
      </c>
      <c r="F44" s="265" t="s">
        <v>124</v>
      </c>
      <c r="G44" s="266">
        <f t="shared" ref="G44:I45" si="17">G43</f>
        <v>35.200000000000003</v>
      </c>
      <c r="H44" s="266">
        <f t="shared" si="17"/>
        <v>35.200000000000003</v>
      </c>
      <c r="I44" s="266">
        <f t="shared" si="17"/>
        <v>35.200000000000003</v>
      </c>
    </row>
    <row r="45" spans="1:9" s="245" customFormat="1" ht="12.75" customHeight="1">
      <c r="A45" s="243">
        <v>36</v>
      </c>
      <c r="B45" s="244" t="s">
        <v>41</v>
      </c>
      <c r="C45" s="264">
        <v>807</v>
      </c>
      <c r="D45" s="265" t="s">
        <v>182</v>
      </c>
      <c r="E45" s="265" t="s">
        <v>43</v>
      </c>
      <c r="F45" s="265" t="s">
        <v>125</v>
      </c>
      <c r="G45" s="266">
        <f t="shared" si="17"/>
        <v>35.200000000000003</v>
      </c>
      <c r="H45" s="266">
        <f t="shared" si="17"/>
        <v>35.200000000000003</v>
      </c>
      <c r="I45" s="266">
        <f t="shared" si="17"/>
        <v>35.200000000000003</v>
      </c>
    </row>
    <row r="46" spans="1:9" s="245" customFormat="1" ht="63.75">
      <c r="A46" s="242">
        <v>37</v>
      </c>
      <c r="B46" s="244" t="s">
        <v>360</v>
      </c>
      <c r="C46" s="264">
        <v>807</v>
      </c>
      <c r="D46" s="265" t="s">
        <v>183</v>
      </c>
      <c r="E46" s="265"/>
      <c r="F46" s="265"/>
      <c r="G46" s="266">
        <f>G47</f>
        <v>14.657</v>
      </c>
      <c r="H46" s="266">
        <f t="shared" ref="H46:I47" si="18">H47</f>
        <v>14.657</v>
      </c>
      <c r="I46" s="266">
        <f t="shared" si="18"/>
        <v>14.657</v>
      </c>
    </row>
    <row r="47" spans="1:9" s="245" customFormat="1" ht="25.5">
      <c r="A47" s="243">
        <v>38</v>
      </c>
      <c r="B47" s="244" t="s">
        <v>142</v>
      </c>
      <c r="C47" s="264">
        <v>807</v>
      </c>
      <c r="D47" s="265" t="s">
        <v>183</v>
      </c>
      <c r="E47" s="265" t="s">
        <v>50</v>
      </c>
      <c r="F47" s="265"/>
      <c r="G47" s="266">
        <f>G48</f>
        <v>14.657</v>
      </c>
      <c r="H47" s="266">
        <f t="shared" si="18"/>
        <v>14.657</v>
      </c>
      <c r="I47" s="266">
        <f t="shared" si="18"/>
        <v>14.657</v>
      </c>
    </row>
    <row r="48" spans="1:9" s="245" customFormat="1" ht="29.25" customHeight="1">
      <c r="A48" s="242">
        <v>39</v>
      </c>
      <c r="B48" s="244" t="s">
        <v>141</v>
      </c>
      <c r="C48" s="264">
        <v>807</v>
      </c>
      <c r="D48" s="265" t="s">
        <v>183</v>
      </c>
      <c r="E48" s="265" t="s">
        <v>43</v>
      </c>
      <c r="F48" s="265"/>
      <c r="G48" s="266">
        <v>14.657</v>
      </c>
      <c r="H48" s="266">
        <v>14.657</v>
      </c>
      <c r="I48" s="266">
        <v>14.657</v>
      </c>
    </row>
    <row r="49" spans="1:9" s="246" customFormat="1">
      <c r="A49" s="243">
        <v>40</v>
      </c>
      <c r="B49" s="244" t="s">
        <v>39</v>
      </c>
      <c r="C49" s="264">
        <v>807</v>
      </c>
      <c r="D49" s="265" t="s">
        <v>183</v>
      </c>
      <c r="E49" s="265" t="s">
        <v>43</v>
      </c>
      <c r="F49" s="265" t="s">
        <v>124</v>
      </c>
      <c r="G49" s="266">
        <f t="shared" ref="G49:I50" si="19">G48</f>
        <v>14.657</v>
      </c>
      <c r="H49" s="266">
        <f t="shared" si="19"/>
        <v>14.657</v>
      </c>
      <c r="I49" s="266">
        <f t="shared" si="19"/>
        <v>14.657</v>
      </c>
    </row>
    <row r="50" spans="1:9" s="246" customFormat="1">
      <c r="A50" s="242">
        <v>41</v>
      </c>
      <c r="B50" s="244" t="s">
        <v>41</v>
      </c>
      <c r="C50" s="264">
        <v>807</v>
      </c>
      <c r="D50" s="265" t="s">
        <v>183</v>
      </c>
      <c r="E50" s="265" t="s">
        <v>43</v>
      </c>
      <c r="F50" s="265" t="s">
        <v>125</v>
      </c>
      <c r="G50" s="266">
        <f t="shared" si="19"/>
        <v>14.657</v>
      </c>
      <c r="H50" s="266">
        <f t="shared" si="19"/>
        <v>14.657</v>
      </c>
      <c r="I50" s="266">
        <f t="shared" si="19"/>
        <v>14.657</v>
      </c>
    </row>
    <row r="51" spans="1:9" s="245" customFormat="1" ht="38.25">
      <c r="A51" s="243">
        <v>42</v>
      </c>
      <c r="B51" s="249" t="s">
        <v>393</v>
      </c>
      <c r="C51" s="261">
        <v>807</v>
      </c>
      <c r="D51" s="268" t="s">
        <v>390</v>
      </c>
      <c r="E51" s="265"/>
      <c r="F51" s="265"/>
      <c r="G51" s="263">
        <f>G52</f>
        <v>20</v>
      </c>
      <c r="H51" s="263">
        <f t="shared" ref="H51:I51" si="20">H52</f>
        <v>20</v>
      </c>
      <c r="I51" s="263">
        <f t="shared" si="20"/>
        <v>20</v>
      </c>
    </row>
    <row r="52" spans="1:9" s="245" customFormat="1" ht="78" customHeight="1">
      <c r="A52" s="242">
        <v>43</v>
      </c>
      <c r="B52" s="257" t="s">
        <v>391</v>
      </c>
      <c r="C52" s="264">
        <v>807</v>
      </c>
      <c r="D52" s="267" t="s">
        <v>394</v>
      </c>
      <c r="E52" s="265"/>
      <c r="F52" s="265"/>
      <c r="G52" s="266">
        <v>20</v>
      </c>
      <c r="H52" s="266">
        <v>20</v>
      </c>
      <c r="I52" s="266">
        <v>20</v>
      </c>
    </row>
    <row r="53" spans="1:9" s="245" customFormat="1" ht="25.5">
      <c r="A53" s="243">
        <v>44</v>
      </c>
      <c r="B53" s="244" t="s">
        <v>142</v>
      </c>
      <c r="C53" s="264">
        <v>807</v>
      </c>
      <c r="D53" s="265" t="s">
        <v>392</v>
      </c>
      <c r="E53" s="265" t="s">
        <v>50</v>
      </c>
      <c r="F53" s="265"/>
      <c r="G53" s="266">
        <f>G52</f>
        <v>20</v>
      </c>
      <c r="H53" s="266">
        <f t="shared" ref="H53:I54" si="21">H52</f>
        <v>20</v>
      </c>
      <c r="I53" s="266">
        <f t="shared" si="21"/>
        <v>20</v>
      </c>
    </row>
    <row r="54" spans="1:9" s="245" customFormat="1" ht="25.5">
      <c r="A54" s="242">
        <v>45</v>
      </c>
      <c r="B54" s="244" t="s">
        <v>141</v>
      </c>
      <c r="C54" s="264">
        <v>807</v>
      </c>
      <c r="D54" s="265" t="s">
        <v>392</v>
      </c>
      <c r="E54" s="265" t="s">
        <v>43</v>
      </c>
      <c r="F54" s="265"/>
      <c r="G54" s="266">
        <f>G53</f>
        <v>20</v>
      </c>
      <c r="H54" s="266">
        <f t="shared" si="21"/>
        <v>20</v>
      </c>
      <c r="I54" s="266">
        <f t="shared" si="21"/>
        <v>20</v>
      </c>
    </row>
    <row r="55" spans="1:9" s="245" customFormat="1">
      <c r="A55" s="243">
        <v>46</v>
      </c>
      <c r="B55" s="244" t="s">
        <v>315</v>
      </c>
      <c r="C55" s="264">
        <v>807</v>
      </c>
      <c r="D55" s="265" t="s">
        <v>392</v>
      </c>
      <c r="E55" s="265" t="s">
        <v>43</v>
      </c>
      <c r="F55" s="265" t="s">
        <v>125</v>
      </c>
      <c r="G55" s="266">
        <f t="shared" ref="G55:I56" si="22">G54</f>
        <v>20</v>
      </c>
      <c r="H55" s="266">
        <f t="shared" si="22"/>
        <v>20</v>
      </c>
      <c r="I55" s="266">
        <f t="shared" si="22"/>
        <v>20</v>
      </c>
    </row>
    <row r="56" spans="1:9" s="245" customFormat="1">
      <c r="A56" s="242">
        <v>47</v>
      </c>
      <c r="B56" s="244" t="s">
        <v>40</v>
      </c>
      <c r="C56" s="264">
        <v>807</v>
      </c>
      <c r="D56" s="265" t="s">
        <v>392</v>
      </c>
      <c r="E56" s="265" t="s">
        <v>43</v>
      </c>
      <c r="F56" s="265" t="s">
        <v>124</v>
      </c>
      <c r="G56" s="266">
        <f>G55</f>
        <v>20</v>
      </c>
      <c r="H56" s="266">
        <f t="shared" si="22"/>
        <v>20</v>
      </c>
      <c r="I56" s="266">
        <f t="shared" si="22"/>
        <v>20</v>
      </c>
    </row>
    <row r="57" spans="1:9" s="245" customFormat="1" ht="14.25">
      <c r="A57" s="243">
        <v>48</v>
      </c>
      <c r="B57" s="250" t="s">
        <v>48</v>
      </c>
      <c r="C57" s="261">
        <v>807</v>
      </c>
      <c r="D57" s="269" t="s">
        <v>162</v>
      </c>
      <c r="E57" s="270"/>
      <c r="F57" s="270"/>
      <c r="G57" s="271">
        <f>G58+G105+K16+G127+G134+G120+G98+G114+G77+G84+G91+G140+G146</f>
        <v>10911.626359999998</v>
      </c>
      <c r="H57" s="271">
        <f t="shared" ref="H57:I57" si="23">H58+H105+L16+H127+H134+H120+H98+H114+H77+H84+H91+H140+H146</f>
        <v>10560.368999999999</v>
      </c>
      <c r="I57" s="271">
        <f t="shared" si="23"/>
        <v>10114.534</v>
      </c>
    </row>
    <row r="58" spans="1:9" s="246" customFormat="1">
      <c r="A58" s="242">
        <v>49</v>
      </c>
      <c r="B58" s="251" t="s">
        <v>53</v>
      </c>
      <c r="C58" s="261">
        <v>807</v>
      </c>
      <c r="D58" s="269" t="s">
        <v>163</v>
      </c>
      <c r="E58" s="269"/>
      <c r="F58" s="269"/>
      <c r="G58" s="271">
        <f>G59+G72</f>
        <v>7459.2169999999996</v>
      </c>
      <c r="H58" s="271">
        <f t="shared" ref="H58:I58" si="24">H59+H72</f>
        <v>7161.6009999999997</v>
      </c>
      <c r="I58" s="271">
        <f t="shared" si="24"/>
        <v>6864.0659999999998</v>
      </c>
    </row>
    <row r="59" spans="1:9" s="245" customFormat="1" ht="38.25">
      <c r="A59" s="243">
        <v>50</v>
      </c>
      <c r="B59" s="249" t="s">
        <v>287</v>
      </c>
      <c r="C59" s="261">
        <v>807</v>
      </c>
      <c r="D59" s="262" t="s">
        <v>168</v>
      </c>
      <c r="E59" s="265"/>
      <c r="F59" s="265"/>
      <c r="G59" s="263">
        <f>G60+G64+G68</f>
        <v>6195.7209999999995</v>
      </c>
      <c r="H59" s="263">
        <f t="shared" ref="H59:I59" si="25">H60+H64+H68</f>
        <v>5927.8649999999998</v>
      </c>
      <c r="I59" s="263">
        <f t="shared" si="25"/>
        <v>5600.57</v>
      </c>
    </row>
    <row r="60" spans="1:9" s="245" customFormat="1" ht="51">
      <c r="A60" s="242">
        <v>51</v>
      </c>
      <c r="B60" s="244" t="s">
        <v>207</v>
      </c>
      <c r="C60" s="264">
        <v>807</v>
      </c>
      <c r="D60" s="265" t="s">
        <v>168</v>
      </c>
      <c r="E60" s="265" t="s">
        <v>49</v>
      </c>
      <c r="F60" s="265"/>
      <c r="G60" s="266">
        <f>G61</f>
        <v>3219.1619999999998</v>
      </c>
      <c r="H60" s="266">
        <f t="shared" ref="H60:I61" si="26">H61</f>
        <v>3219.1619999999998</v>
      </c>
      <c r="I60" s="266">
        <f t="shared" si="26"/>
        <v>3219.1619999999998</v>
      </c>
    </row>
    <row r="61" spans="1:9" s="245" customFormat="1" ht="25.5">
      <c r="A61" s="243">
        <v>52</v>
      </c>
      <c r="B61" s="244" t="s">
        <v>192</v>
      </c>
      <c r="C61" s="264">
        <v>807</v>
      </c>
      <c r="D61" s="265" t="s">
        <v>168</v>
      </c>
      <c r="E61" s="265" t="s">
        <v>46</v>
      </c>
      <c r="F61" s="265"/>
      <c r="G61" s="266">
        <f>G62</f>
        <v>3219.1619999999998</v>
      </c>
      <c r="H61" s="266">
        <f t="shared" si="26"/>
        <v>3219.1619999999998</v>
      </c>
      <c r="I61" s="266">
        <f t="shared" si="26"/>
        <v>3219.1619999999998</v>
      </c>
    </row>
    <row r="62" spans="1:9" s="245" customFormat="1">
      <c r="A62" s="242">
        <v>53</v>
      </c>
      <c r="B62" s="252" t="s">
        <v>36</v>
      </c>
      <c r="C62" s="264">
        <v>807</v>
      </c>
      <c r="D62" s="265" t="s">
        <v>168</v>
      </c>
      <c r="E62" s="270" t="s">
        <v>46</v>
      </c>
      <c r="F62" s="270" t="s">
        <v>126</v>
      </c>
      <c r="G62" s="272">
        <f>G63</f>
        <v>3219.1619999999998</v>
      </c>
      <c r="H62" s="272">
        <f t="shared" ref="H62:I62" si="27">H63</f>
        <v>3219.1619999999998</v>
      </c>
      <c r="I62" s="272">
        <f t="shared" si="27"/>
        <v>3219.1619999999998</v>
      </c>
    </row>
    <row r="63" spans="1:9" s="245" customFormat="1" ht="38.25">
      <c r="A63" s="243">
        <v>54</v>
      </c>
      <c r="B63" s="252" t="s">
        <v>208</v>
      </c>
      <c r="C63" s="264">
        <v>807</v>
      </c>
      <c r="D63" s="265" t="s">
        <v>168</v>
      </c>
      <c r="E63" s="270" t="s">
        <v>46</v>
      </c>
      <c r="F63" s="270" t="s">
        <v>127</v>
      </c>
      <c r="G63" s="266">
        <v>3219.1619999999998</v>
      </c>
      <c r="H63" s="266">
        <v>3219.1619999999998</v>
      </c>
      <c r="I63" s="266">
        <v>3219.1619999999998</v>
      </c>
    </row>
    <row r="64" spans="1:9" s="245" customFormat="1" ht="25.5">
      <c r="A64" s="242">
        <v>55</v>
      </c>
      <c r="B64" s="244" t="s">
        <v>142</v>
      </c>
      <c r="C64" s="264">
        <v>807</v>
      </c>
      <c r="D64" s="265" t="s">
        <v>168</v>
      </c>
      <c r="E64" s="265" t="s">
        <v>50</v>
      </c>
      <c r="F64" s="265"/>
      <c r="G64" s="266">
        <f>G65</f>
        <v>2974.3519999999999</v>
      </c>
      <c r="H64" s="266">
        <f>H65</f>
        <v>2706.4960000000001</v>
      </c>
      <c r="I64" s="266">
        <f>I65</f>
        <v>2379.201</v>
      </c>
    </row>
    <row r="65" spans="1:9" s="245" customFormat="1" ht="25.5">
      <c r="A65" s="243">
        <v>56</v>
      </c>
      <c r="B65" s="244" t="s">
        <v>2</v>
      </c>
      <c r="C65" s="264">
        <v>807</v>
      </c>
      <c r="D65" s="265" t="s">
        <v>168</v>
      </c>
      <c r="E65" s="265" t="s">
        <v>43</v>
      </c>
      <c r="F65" s="265"/>
      <c r="G65" s="266">
        <v>2974.3519999999999</v>
      </c>
      <c r="H65" s="266">
        <v>2706.4960000000001</v>
      </c>
      <c r="I65" s="266">
        <v>2379.201</v>
      </c>
    </row>
    <row r="66" spans="1:9" s="245" customFormat="1">
      <c r="A66" s="242">
        <v>57</v>
      </c>
      <c r="B66" s="252" t="s">
        <v>36</v>
      </c>
      <c r="C66" s="264">
        <v>807</v>
      </c>
      <c r="D66" s="265" t="s">
        <v>168</v>
      </c>
      <c r="E66" s="265" t="s">
        <v>43</v>
      </c>
      <c r="F66" s="265" t="s">
        <v>126</v>
      </c>
      <c r="G66" s="266">
        <f>G65</f>
        <v>2974.3519999999999</v>
      </c>
      <c r="H66" s="266">
        <f t="shared" ref="H66:I66" si="28">H65</f>
        <v>2706.4960000000001</v>
      </c>
      <c r="I66" s="266">
        <f t="shared" si="28"/>
        <v>2379.201</v>
      </c>
    </row>
    <row r="67" spans="1:9" s="245" customFormat="1" ht="38.25">
      <c r="A67" s="243">
        <v>58</v>
      </c>
      <c r="B67" s="252" t="s">
        <v>208</v>
      </c>
      <c r="C67" s="264">
        <v>807</v>
      </c>
      <c r="D67" s="265" t="s">
        <v>168</v>
      </c>
      <c r="E67" s="265" t="s">
        <v>43</v>
      </c>
      <c r="F67" s="265" t="s">
        <v>127</v>
      </c>
      <c r="G67" s="266">
        <f>G66</f>
        <v>2974.3519999999999</v>
      </c>
      <c r="H67" s="266">
        <f>H66</f>
        <v>2706.4960000000001</v>
      </c>
      <c r="I67" s="266">
        <f>I66</f>
        <v>2379.201</v>
      </c>
    </row>
    <row r="68" spans="1:9" s="245" customFormat="1">
      <c r="A68" s="242">
        <v>59</v>
      </c>
      <c r="B68" s="244" t="s">
        <v>56</v>
      </c>
      <c r="C68" s="264">
        <v>807</v>
      </c>
      <c r="D68" s="265" t="s">
        <v>168</v>
      </c>
      <c r="E68" s="265" t="s">
        <v>57</v>
      </c>
      <c r="F68" s="265"/>
      <c r="G68" s="266">
        <f>G69</f>
        <v>2.2069999999999999</v>
      </c>
      <c r="H68" s="266">
        <f t="shared" ref="H68:I68" si="29">H69</f>
        <v>2.2069999999999999</v>
      </c>
      <c r="I68" s="266">
        <f t="shared" si="29"/>
        <v>2.2069999999999999</v>
      </c>
    </row>
    <row r="69" spans="1:9" s="245" customFormat="1">
      <c r="A69" s="243">
        <v>60</v>
      </c>
      <c r="B69" s="244" t="s">
        <v>58</v>
      </c>
      <c r="C69" s="264">
        <v>807</v>
      </c>
      <c r="D69" s="265" t="s">
        <v>168</v>
      </c>
      <c r="E69" s="265" t="s">
        <v>47</v>
      </c>
      <c r="F69" s="265"/>
      <c r="G69" s="266">
        <v>2.2069999999999999</v>
      </c>
      <c r="H69" s="266">
        <v>2.2069999999999999</v>
      </c>
      <c r="I69" s="266">
        <v>2.2069999999999999</v>
      </c>
    </row>
    <row r="70" spans="1:9" s="245" customFormat="1">
      <c r="A70" s="242">
        <v>61</v>
      </c>
      <c r="B70" s="252" t="s">
        <v>36</v>
      </c>
      <c r="C70" s="264">
        <v>807</v>
      </c>
      <c r="D70" s="265" t="s">
        <v>168</v>
      </c>
      <c r="E70" s="265" t="s">
        <v>47</v>
      </c>
      <c r="F70" s="265" t="s">
        <v>126</v>
      </c>
      <c r="G70" s="266">
        <f t="shared" ref="G70:I70" si="30">G69</f>
        <v>2.2069999999999999</v>
      </c>
      <c r="H70" s="266">
        <f t="shared" si="30"/>
        <v>2.2069999999999999</v>
      </c>
      <c r="I70" s="266">
        <f t="shared" si="30"/>
        <v>2.2069999999999999</v>
      </c>
    </row>
    <row r="71" spans="1:9" s="245" customFormat="1" ht="38.25">
      <c r="A71" s="243">
        <v>62</v>
      </c>
      <c r="B71" s="252" t="s">
        <v>208</v>
      </c>
      <c r="C71" s="264">
        <v>807</v>
      </c>
      <c r="D71" s="265" t="s">
        <v>168</v>
      </c>
      <c r="E71" s="265" t="s">
        <v>47</v>
      </c>
      <c r="F71" s="265" t="s">
        <v>127</v>
      </c>
      <c r="G71" s="266">
        <f>G70</f>
        <v>2.2069999999999999</v>
      </c>
      <c r="H71" s="266">
        <f>H70</f>
        <v>2.2069999999999999</v>
      </c>
      <c r="I71" s="266">
        <f>I70</f>
        <v>2.2069999999999999</v>
      </c>
    </row>
    <row r="72" spans="1:9" s="245" customFormat="1" ht="33" customHeight="1">
      <c r="A72" s="242">
        <v>63</v>
      </c>
      <c r="B72" s="251" t="s">
        <v>187</v>
      </c>
      <c r="C72" s="261">
        <v>807</v>
      </c>
      <c r="D72" s="269" t="s">
        <v>186</v>
      </c>
      <c r="E72" s="270"/>
      <c r="F72" s="270"/>
      <c r="G72" s="271">
        <f>G73</f>
        <v>1263.4960000000001</v>
      </c>
      <c r="H72" s="271">
        <f t="shared" ref="H72:I73" si="31">H73</f>
        <v>1233.7360000000001</v>
      </c>
      <c r="I72" s="271">
        <f t="shared" si="31"/>
        <v>1263.4960000000001</v>
      </c>
    </row>
    <row r="73" spans="1:9" s="245" customFormat="1" ht="51">
      <c r="A73" s="243">
        <v>64</v>
      </c>
      <c r="B73" s="252" t="s">
        <v>55</v>
      </c>
      <c r="C73" s="264">
        <v>807</v>
      </c>
      <c r="D73" s="270" t="s">
        <v>186</v>
      </c>
      <c r="E73" s="273" t="s">
        <v>49</v>
      </c>
      <c r="F73" s="270"/>
      <c r="G73" s="274">
        <f>G74</f>
        <v>1263.4960000000001</v>
      </c>
      <c r="H73" s="274">
        <f t="shared" si="31"/>
        <v>1233.7360000000001</v>
      </c>
      <c r="I73" s="274">
        <f t="shared" si="31"/>
        <v>1263.4960000000001</v>
      </c>
    </row>
    <row r="74" spans="1:9" s="245" customFormat="1" ht="25.5">
      <c r="A74" s="242">
        <v>65</v>
      </c>
      <c r="B74" s="252" t="s">
        <v>54</v>
      </c>
      <c r="C74" s="264">
        <v>807</v>
      </c>
      <c r="D74" s="270" t="s">
        <v>186</v>
      </c>
      <c r="E74" s="270" t="s">
        <v>46</v>
      </c>
      <c r="F74" s="270"/>
      <c r="G74" s="153">
        <f>947.57+29.76+208.465+77.701</f>
        <v>1263.4960000000001</v>
      </c>
      <c r="H74" s="153">
        <f>947.57+208.465+77.701</f>
        <v>1233.7360000000001</v>
      </c>
      <c r="I74" s="153">
        <f>947.57+29.76+208.465+77.701</f>
        <v>1263.4960000000001</v>
      </c>
    </row>
    <row r="75" spans="1:9" s="245" customFormat="1">
      <c r="A75" s="243">
        <v>66</v>
      </c>
      <c r="B75" s="252" t="s">
        <v>36</v>
      </c>
      <c r="C75" s="264">
        <v>807</v>
      </c>
      <c r="D75" s="270" t="s">
        <v>186</v>
      </c>
      <c r="E75" s="270" t="s">
        <v>46</v>
      </c>
      <c r="F75" s="270" t="s">
        <v>126</v>
      </c>
      <c r="G75" s="272">
        <f>G74</f>
        <v>1263.4960000000001</v>
      </c>
      <c r="H75" s="272">
        <f>H74</f>
        <v>1233.7360000000001</v>
      </c>
      <c r="I75" s="272">
        <f>I74</f>
        <v>1263.4960000000001</v>
      </c>
    </row>
    <row r="76" spans="1:9" s="245" customFormat="1" ht="25.5">
      <c r="A76" s="242">
        <v>67</v>
      </c>
      <c r="B76" s="252" t="s">
        <v>18</v>
      </c>
      <c r="C76" s="264">
        <v>807</v>
      </c>
      <c r="D76" s="270" t="s">
        <v>186</v>
      </c>
      <c r="E76" s="270" t="s">
        <v>46</v>
      </c>
      <c r="F76" s="270" t="s">
        <v>128</v>
      </c>
      <c r="G76" s="274">
        <f>G74</f>
        <v>1263.4960000000001</v>
      </c>
      <c r="H76" s="274">
        <f>H74</f>
        <v>1233.7360000000001</v>
      </c>
      <c r="I76" s="274">
        <f>I74</f>
        <v>1263.4960000000001</v>
      </c>
    </row>
    <row r="77" spans="1:9" s="246" customFormat="1" ht="24" customHeight="1">
      <c r="A77" s="243">
        <v>68</v>
      </c>
      <c r="B77" s="12" t="s">
        <v>48</v>
      </c>
      <c r="C77" s="261">
        <v>807</v>
      </c>
      <c r="D77" s="268" t="s">
        <v>162</v>
      </c>
      <c r="E77" s="262"/>
      <c r="F77" s="262"/>
      <c r="G77" s="263">
        <f t="shared" ref="G77:I81" si="32">G78</f>
        <v>44.771999999999998</v>
      </c>
      <c r="H77" s="263">
        <f t="shared" si="32"/>
        <v>44.771999999999998</v>
      </c>
      <c r="I77" s="263">
        <f t="shared" si="32"/>
        <v>44.771999999999998</v>
      </c>
    </row>
    <row r="78" spans="1:9" s="245" customFormat="1">
      <c r="A78" s="242">
        <v>69</v>
      </c>
      <c r="B78" s="244" t="s">
        <v>190</v>
      </c>
      <c r="C78" s="264">
        <v>807</v>
      </c>
      <c r="D78" s="267" t="s">
        <v>170</v>
      </c>
      <c r="E78" s="267"/>
      <c r="F78" s="267"/>
      <c r="G78" s="266">
        <f t="shared" si="32"/>
        <v>44.771999999999998</v>
      </c>
      <c r="H78" s="266">
        <f t="shared" si="32"/>
        <v>44.771999999999998</v>
      </c>
      <c r="I78" s="266">
        <f t="shared" si="32"/>
        <v>44.771999999999998</v>
      </c>
    </row>
    <row r="79" spans="1:9" s="246" customFormat="1" ht="30" customHeight="1">
      <c r="A79" s="243">
        <v>70</v>
      </c>
      <c r="B79" s="14" t="s">
        <v>367</v>
      </c>
      <c r="C79" s="264">
        <v>807</v>
      </c>
      <c r="D79" s="267" t="s">
        <v>354</v>
      </c>
      <c r="E79" s="267"/>
      <c r="F79" s="267"/>
      <c r="G79" s="266">
        <f t="shared" si="32"/>
        <v>44.771999999999998</v>
      </c>
      <c r="H79" s="266">
        <f t="shared" si="32"/>
        <v>44.771999999999998</v>
      </c>
      <c r="I79" s="266">
        <f t="shared" si="32"/>
        <v>44.771999999999998</v>
      </c>
    </row>
    <row r="80" spans="1:9" s="245" customFormat="1" ht="25.5">
      <c r="A80" s="242">
        <v>71</v>
      </c>
      <c r="B80" s="252" t="s">
        <v>142</v>
      </c>
      <c r="C80" s="264">
        <v>807</v>
      </c>
      <c r="D80" s="267" t="s">
        <v>354</v>
      </c>
      <c r="E80" s="267" t="s">
        <v>50</v>
      </c>
      <c r="F80" s="267"/>
      <c r="G80" s="266">
        <f>G81</f>
        <v>44.771999999999998</v>
      </c>
      <c r="H80" s="266">
        <f t="shared" si="32"/>
        <v>44.771999999999998</v>
      </c>
      <c r="I80" s="266">
        <f t="shared" si="32"/>
        <v>44.771999999999998</v>
      </c>
    </row>
    <row r="81" spans="1:9" s="245" customFormat="1" ht="25.5">
      <c r="A81" s="243">
        <v>72</v>
      </c>
      <c r="B81" s="252" t="s">
        <v>141</v>
      </c>
      <c r="C81" s="264">
        <v>807</v>
      </c>
      <c r="D81" s="267" t="s">
        <v>354</v>
      </c>
      <c r="E81" s="267" t="s">
        <v>43</v>
      </c>
      <c r="F81" s="267"/>
      <c r="G81" s="266">
        <f>G82</f>
        <v>44.771999999999998</v>
      </c>
      <c r="H81" s="266">
        <f t="shared" si="32"/>
        <v>44.771999999999998</v>
      </c>
      <c r="I81" s="266">
        <f t="shared" si="32"/>
        <v>44.771999999999998</v>
      </c>
    </row>
    <row r="82" spans="1:9" s="245" customFormat="1" ht="15">
      <c r="A82" s="242">
        <v>73</v>
      </c>
      <c r="B82" s="14" t="s">
        <v>40</v>
      </c>
      <c r="C82" s="264">
        <v>807</v>
      </c>
      <c r="D82" s="267" t="s">
        <v>354</v>
      </c>
      <c r="E82" s="267" t="s">
        <v>43</v>
      </c>
      <c r="F82" s="267" t="s">
        <v>120</v>
      </c>
      <c r="G82" s="196">
        <v>44.771999999999998</v>
      </c>
      <c r="H82" s="196">
        <v>44.771999999999998</v>
      </c>
      <c r="I82" s="196">
        <v>44.771999999999998</v>
      </c>
    </row>
    <row r="83" spans="1:9" s="245" customFormat="1" ht="25.5">
      <c r="A83" s="243">
        <v>74</v>
      </c>
      <c r="B83" s="252" t="s">
        <v>472</v>
      </c>
      <c r="C83" s="264">
        <v>807</v>
      </c>
      <c r="D83" s="267" t="s">
        <v>354</v>
      </c>
      <c r="E83" s="267" t="s">
        <v>43</v>
      </c>
      <c r="F83" s="267" t="s">
        <v>121</v>
      </c>
      <c r="G83" s="266">
        <f>G82</f>
        <v>44.771999999999998</v>
      </c>
      <c r="H83" s="266">
        <f t="shared" ref="H83:I83" si="33">H82</f>
        <v>44.771999999999998</v>
      </c>
      <c r="I83" s="266">
        <f t="shared" si="33"/>
        <v>44.771999999999998</v>
      </c>
    </row>
    <row r="84" spans="1:9" s="246" customFormat="1" ht="24.75" customHeight="1">
      <c r="A84" s="242">
        <v>75</v>
      </c>
      <c r="B84" s="12" t="s">
        <v>48</v>
      </c>
      <c r="C84" s="261">
        <v>807</v>
      </c>
      <c r="D84" s="268" t="s">
        <v>162</v>
      </c>
      <c r="E84" s="262"/>
      <c r="F84" s="262"/>
      <c r="G84" s="263">
        <f>G85</f>
        <v>24.79</v>
      </c>
      <c r="H84" s="263">
        <f t="shared" ref="H84:I88" si="34">H85</f>
        <v>24.79</v>
      </c>
      <c r="I84" s="263">
        <f t="shared" si="34"/>
        <v>24.79</v>
      </c>
    </row>
    <row r="85" spans="1:9" s="245" customFormat="1" ht="18" customHeight="1">
      <c r="A85" s="243">
        <v>76</v>
      </c>
      <c r="B85" s="244" t="s">
        <v>190</v>
      </c>
      <c r="C85" s="264">
        <v>807</v>
      </c>
      <c r="D85" s="267" t="s">
        <v>170</v>
      </c>
      <c r="E85" s="267"/>
      <c r="F85" s="267"/>
      <c r="G85" s="266">
        <f>G86</f>
        <v>24.79</v>
      </c>
      <c r="H85" s="266">
        <f t="shared" si="34"/>
        <v>24.79</v>
      </c>
      <c r="I85" s="266">
        <f t="shared" si="34"/>
        <v>24.79</v>
      </c>
    </row>
    <row r="86" spans="1:9" s="246" customFormat="1" ht="30.75" customHeight="1">
      <c r="A86" s="242">
        <v>77</v>
      </c>
      <c r="B86" s="14" t="s">
        <v>384</v>
      </c>
      <c r="C86" s="264">
        <v>807</v>
      </c>
      <c r="D86" s="267" t="s">
        <v>385</v>
      </c>
      <c r="E86" s="267"/>
      <c r="F86" s="267"/>
      <c r="G86" s="266">
        <f>G87</f>
        <v>24.79</v>
      </c>
      <c r="H86" s="266">
        <f t="shared" si="34"/>
        <v>24.79</v>
      </c>
      <c r="I86" s="266">
        <f t="shared" si="34"/>
        <v>24.79</v>
      </c>
    </row>
    <row r="87" spans="1:9" s="245" customFormat="1" ht="25.5">
      <c r="A87" s="243">
        <v>78</v>
      </c>
      <c r="B87" s="252" t="s">
        <v>142</v>
      </c>
      <c r="C87" s="264">
        <v>807</v>
      </c>
      <c r="D87" s="267" t="s">
        <v>385</v>
      </c>
      <c r="E87" s="267" t="s">
        <v>50</v>
      </c>
      <c r="F87" s="267"/>
      <c r="G87" s="266">
        <f>G88</f>
        <v>24.79</v>
      </c>
      <c r="H87" s="266">
        <f t="shared" si="34"/>
        <v>24.79</v>
      </c>
      <c r="I87" s="266">
        <f t="shared" si="34"/>
        <v>24.79</v>
      </c>
    </row>
    <row r="88" spans="1:9" s="245" customFormat="1" ht="25.5">
      <c r="A88" s="242">
        <v>79</v>
      </c>
      <c r="B88" s="252" t="s">
        <v>141</v>
      </c>
      <c r="C88" s="264">
        <v>807</v>
      </c>
      <c r="D88" s="267" t="s">
        <v>385</v>
      </c>
      <c r="E88" s="267" t="s">
        <v>43</v>
      </c>
      <c r="F88" s="267"/>
      <c r="G88" s="266">
        <f>G89</f>
        <v>24.79</v>
      </c>
      <c r="H88" s="266">
        <f t="shared" si="34"/>
        <v>24.79</v>
      </c>
      <c r="I88" s="266">
        <f t="shared" si="34"/>
        <v>24.79</v>
      </c>
    </row>
    <row r="89" spans="1:9" s="245" customFormat="1">
      <c r="A89" s="243">
        <v>80</v>
      </c>
      <c r="B89" s="14" t="s">
        <v>39</v>
      </c>
      <c r="C89" s="264">
        <v>807</v>
      </c>
      <c r="D89" s="267" t="s">
        <v>385</v>
      </c>
      <c r="E89" s="267" t="s">
        <v>43</v>
      </c>
      <c r="F89" s="267" t="s">
        <v>124</v>
      </c>
      <c r="G89" s="266">
        <v>24.79</v>
      </c>
      <c r="H89" s="266">
        <v>24.79</v>
      </c>
      <c r="I89" s="266">
        <v>24.79</v>
      </c>
    </row>
    <row r="90" spans="1:9" s="245" customFormat="1">
      <c r="A90" s="242">
        <v>81</v>
      </c>
      <c r="B90" s="252" t="s">
        <v>382</v>
      </c>
      <c r="C90" s="264">
        <v>807</v>
      </c>
      <c r="D90" s="267" t="s">
        <v>385</v>
      </c>
      <c r="E90" s="267" t="s">
        <v>43</v>
      </c>
      <c r="F90" s="267" t="s">
        <v>383</v>
      </c>
      <c r="G90" s="266">
        <f>G89</f>
        <v>24.79</v>
      </c>
      <c r="H90" s="266">
        <f t="shared" ref="H90:I90" si="35">H89</f>
        <v>24.79</v>
      </c>
      <c r="I90" s="266">
        <f t="shared" si="35"/>
        <v>24.79</v>
      </c>
    </row>
    <row r="91" spans="1:9" s="246" customFormat="1" ht="29.25" customHeight="1">
      <c r="A91" s="243">
        <v>82</v>
      </c>
      <c r="B91" s="12" t="s">
        <v>48</v>
      </c>
      <c r="C91" s="261">
        <v>807</v>
      </c>
      <c r="D91" s="268" t="s">
        <v>162</v>
      </c>
      <c r="E91" s="262"/>
      <c r="F91" s="262"/>
      <c r="G91" s="263">
        <f t="shared" ref="G91:G96" si="36">G92</f>
        <v>56.931359999999998</v>
      </c>
      <c r="H91" s="263">
        <f t="shared" ref="H91:I96" si="37">H92</f>
        <v>0</v>
      </c>
      <c r="I91" s="263">
        <f t="shared" si="37"/>
        <v>0</v>
      </c>
    </row>
    <row r="92" spans="1:9" s="245" customFormat="1">
      <c r="A92" s="242">
        <v>83</v>
      </c>
      <c r="B92" s="244" t="s">
        <v>190</v>
      </c>
      <c r="C92" s="264">
        <v>807</v>
      </c>
      <c r="D92" s="267" t="s">
        <v>170</v>
      </c>
      <c r="E92" s="267"/>
      <c r="F92" s="267"/>
      <c r="G92" s="266">
        <f t="shared" si="36"/>
        <v>56.931359999999998</v>
      </c>
      <c r="H92" s="266">
        <f t="shared" si="37"/>
        <v>0</v>
      </c>
      <c r="I92" s="266">
        <f t="shared" si="37"/>
        <v>0</v>
      </c>
    </row>
    <row r="93" spans="1:9" s="246" customFormat="1" ht="56.25" customHeight="1">
      <c r="A93" s="243">
        <v>84</v>
      </c>
      <c r="B93" s="14" t="s">
        <v>284</v>
      </c>
      <c r="C93" s="264">
        <v>807</v>
      </c>
      <c r="D93" s="267" t="s">
        <v>285</v>
      </c>
      <c r="E93" s="267"/>
      <c r="F93" s="267"/>
      <c r="G93" s="266">
        <f t="shared" si="36"/>
        <v>56.931359999999998</v>
      </c>
      <c r="H93" s="266">
        <f t="shared" si="37"/>
        <v>0</v>
      </c>
      <c r="I93" s="266">
        <f t="shared" si="37"/>
        <v>0</v>
      </c>
    </row>
    <row r="94" spans="1:9" s="245" customFormat="1" ht="25.5">
      <c r="A94" s="242">
        <v>85</v>
      </c>
      <c r="B94" s="252" t="s">
        <v>142</v>
      </c>
      <c r="C94" s="264">
        <v>807</v>
      </c>
      <c r="D94" s="267" t="s">
        <v>285</v>
      </c>
      <c r="E94" s="267" t="s">
        <v>60</v>
      </c>
      <c r="F94" s="267"/>
      <c r="G94" s="266">
        <f t="shared" si="36"/>
        <v>56.931359999999998</v>
      </c>
      <c r="H94" s="266">
        <f t="shared" si="37"/>
        <v>0</v>
      </c>
      <c r="I94" s="266">
        <f t="shared" si="37"/>
        <v>0</v>
      </c>
    </row>
    <row r="95" spans="1:9" s="245" customFormat="1" ht="25.5">
      <c r="A95" s="243">
        <v>86</v>
      </c>
      <c r="B95" s="252" t="s">
        <v>141</v>
      </c>
      <c r="C95" s="264">
        <v>807</v>
      </c>
      <c r="D95" s="267" t="s">
        <v>285</v>
      </c>
      <c r="E95" s="267" t="s">
        <v>44</v>
      </c>
      <c r="F95" s="267"/>
      <c r="G95" s="266">
        <f t="shared" si="36"/>
        <v>56.931359999999998</v>
      </c>
      <c r="H95" s="266">
        <f t="shared" si="37"/>
        <v>0</v>
      </c>
      <c r="I95" s="266">
        <f t="shared" si="37"/>
        <v>0</v>
      </c>
    </row>
    <row r="96" spans="1:9" s="245" customFormat="1">
      <c r="A96" s="242">
        <v>87</v>
      </c>
      <c r="B96" s="14" t="s">
        <v>39</v>
      </c>
      <c r="C96" s="264">
        <v>807</v>
      </c>
      <c r="D96" s="267" t="s">
        <v>285</v>
      </c>
      <c r="E96" s="267" t="s">
        <v>44</v>
      </c>
      <c r="F96" s="267" t="s">
        <v>124</v>
      </c>
      <c r="G96" s="266">
        <f t="shared" si="36"/>
        <v>56.931359999999998</v>
      </c>
      <c r="H96" s="266">
        <f t="shared" si="37"/>
        <v>0</v>
      </c>
      <c r="I96" s="266">
        <f t="shared" si="37"/>
        <v>0</v>
      </c>
    </row>
    <row r="97" spans="1:9" s="245" customFormat="1">
      <c r="A97" s="243">
        <v>88</v>
      </c>
      <c r="B97" s="252" t="s">
        <v>278</v>
      </c>
      <c r="C97" s="264">
        <v>807</v>
      </c>
      <c r="D97" s="267" t="s">
        <v>285</v>
      </c>
      <c r="E97" s="267" t="s">
        <v>44</v>
      </c>
      <c r="F97" s="267" t="s">
        <v>279</v>
      </c>
      <c r="G97" s="152">
        <v>56.931359999999998</v>
      </c>
      <c r="H97" s="152">
        <v>0</v>
      </c>
      <c r="I97" s="152">
        <v>0</v>
      </c>
    </row>
    <row r="98" spans="1:9" s="246" customFormat="1">
      <c r="A98" s="242">
        <v>89</v>
      </c>
      <c r="B98" s="12" t="s">
        <v>0</v>
      </c>
      <c r="C98" s="261">
        <v>807</v>
      </c>
      <c r="D98" s="262" t="s">
        <v>171</v>
      </c>
      <c r="E98" s="275"/>
      <c r="F98" s="262"/>
      <c r="G98" s="263">
        <f>G99</f>
        <v>21.861999999999998</v>
      </c>
      <c r="H98" s="263">
        <f t="shared" ref="H98:I102" si="38">H99</f>
        <v>22.652000000000001</v>
      </c>
      <c r="I98" s="263">
        <f t="shared" si="38"/>
        <v>23.652000000000001</v>
      </c>
    </row>
    <row r="99" spans="1:9" s="245" customFormat="1" ht="25.5">
      <c r="A99" s="243">
        <v>90</v>
      </c>
      <c r="B99" s="14" t="s">
        <v>9</v>
      </c>
      <c r="C99" s="264">
        <v>807</v>
      </c>
      <c r="D99" s="267" t="s">
        <v>172</v>
      </c>
      <c r="E99" s="96"/>
      <c r="F99" s="265"/>
      <c r="G99" s="266">
        <f>G100</f>
        <v>21.861999999999998</v>
      </c>
      <c r="H99" s="266">
        <f t="shared" si="38"/>
        <v>22.652000000000001</v>
      </c>
      <c r="I99" s="266">
        <f t="shared" si="38"/>
        <v>23.652000000000001</v>
      </c>
    </row>
    <row r="100" spans="1:9" s="245" customFormat="1">
      <c r="A100" s="242">
        <v>91</v>
      </c>
      <c r="B100" s="244" t="s">
        <v>56</v>
      </c>
      <c r="C100" s="264">
        <v>807</v>
      </c>
      <c r="D100" s="267" t="s">
        <v>172</v>
      </c>
      <c r="E100" s="276">
        <v>800</v>
      </c>
      <c r="F100" s="267"/>
      <c r="G100" s="266">
        <f>G101</f>
        <v>21.861999999999998</v>
      </c>
      <c r="H100" s="266">
        <f t="shared" si="38"/>
        <v>22.652000000000001</v>
      </c>
      <c r="I100" s="266">
        <f t="shared" si="38"/>
        <v>23.652000000000001</v>
      </c>
    </row>
    <row r="101" spans="1:9" s="245" customFormat="1">
      <c r="A101" s="243">
        <v>92</v>
      </c>
      <c r="B101" s="14" t="s">
        <v>74</v>
      </c>
      <c r="C101" s="264">
        <v>807</v>
      </c>
      <c r="D101" s="267" t="s">
        <v>172</v>
      </c>
      <c r="E101" s="96">
        <v>870</v>
      </c>
      <c r="F101" s="265"/>
      <c r="G101" s="266">
        <f>G102</f>
        <v>21.861999999999998</v>
      </c>
      <c r="H101" s="266">
        <f t="shared" si="38"/>
        <v>22.652000000000001</v>
      </c>
      <c r="I101" s="266">
        <f t="shared" si="38"/>
        <v>23.652000000000001</v>
      </c>
    </row>
    <row r="102" spans="1:9" s="245" customFormat="1">
      <c r="A102" s="242">
        <v>93</v>
      </c>
      <c r="B102" s="252" t="s">
        <v>36</v>
      </c>
      <c r="C102" s="264">
        <v>807</v>
      </c>
      <c r="D102" s="267" t="s">
        <v>172</v>
      </c>
      <c r="E102" s="96">
        <v>870</v>
      </c>
      <c r="F102" s="265" t="s">
        <v>126</v>
      </c>
      <c r="G102" s="266">
        <f>G103</f>
        <v>21.861999999999998</v>
      </c>
      <c r="H102" s="266">
        <f t="shared" si="38"/>
        <v>22.652000000000001</v>
      </c>
      <c r="I102" s="266">
        <f t="shared" si="38"/>
        <v>23.652000000000001</v>
      </c>
    </row>
    <row r="103" spans="1:9" s="246" customFormat="1">
      <c r="A103" s="243">
        <v>94</v>
      </c>
      <c r="B103" s="244" t="s">
        <v>22</v>
      </c>
      <c r="C103" s="264">
        <v>807</v>
      </c>
      <c r="D103" s="267" t="s">
        <v>172</v>
      </c>
      <c r="E103" s="96">
        <v>870</v>
      </c>
      <c r="F103" s="265" t="s">
        <v>130</v>
      </c>
      <c r="G103" s="178">
        <v>21.861999999999998</v>
      </c>
      <c r="H103" s="178">
        <v>22.652000000000001</v>
      </c>
      <c r="I103" s="178">
        <v>23.652000000000001</v>
      </c>
    </row>
    <row r="104" spans="1:9" s="246" customFormat="1" ht="27" customHeight="1">
      <c r="A104" s="242">
        <v>95</v>
      </c>
      <c r="B104" s="253" t="s">
        <v>194</v>
      </c>
      <c r="C104" s="261">
        <v>807</v>
      </c>
      <c r="D104" s="277" t="s">
        <v>173</v>
      </c>
      <c r="E104" s="262"/>
      <c r="F104" s="277"/>
      <c r="G104" s="263">
        <f>G114+G105</f>
        <v>138.60000000000002</v>
      </c>
      <c r="H104" s="263">
        <f>H114+H105</f>
        <v>141.10000000000002</v>
      </c>
      <c r="I104" s="263">
        <f>I114+I105</f>
        <v>1.8</v>
      </c>
    </row>
    <row r="105" spans="1:9" s="245" customFormat="1" ht="38.25">
      <c r="A105" s="243">
        <v>96</v>
      </c>
      <c r="B105" s="244" t="s">
        <v>211</v>
      </c>
      <c r="C105" s="264">
        <v>807</v>
      </c>
      <c r="D105" s="265" t="s">
        <v>175</v>
      </c>
      <c r="E105" s="262"/>
      <c r="F105" s="265"/>
      <c r="G105" s="266">
        <f>G110+G106</f>
        <v>136.80000000000001</v>
      </c>
      <c r="H105" s="266">
        <f t="shared" ref="H105:I105" si="39">H110+H106</f>
        <v>139.30000000000001</v>
      </c>
      <c r="I105" s="266">
        <f t="shared" si="39"/>
        <v>0</v>
      </c>
    </row>
    <row r="106" spans="1:9" s="245" customFormat="1" ht="51">
      <c r="A106" s="242">
        <v>97</v>
      </c>
      <c r="B106" s="244" t="s">
        <v>207</v>
      </c>
      <c r="C106" s="264">
        <v>807</v>
      </c>
      <c r="D106" s="265" t="s">
        <v>175</v>
      </c>
      <c r="E106" s="265" t="s">
        <v>49</v>
      </c>
      <c r="F106" s="265"/>
      <c r="G106" s="266">
        <f>G107</f>
        <v>133.45186000000001</v>
      </c>
      <c r="H106" s="266">
        <f t="shared" ref="H106:I108" si="40">H107</f>
        <v>133.45186000000001</v>
      </c>
      <c r="I106" s="266">
        <f t="shared" si="40"/>
        <v>0</v>
      </c>
    </row>
    <row r="107" spans="1:9" s="245" customFormat="1" ht="25.5">
      <c r="A107" s="243">
        <v>98</v>
      </c>
      <c r="B107" s="244" t="s">
        <v>54</v>
      </c>
      <c r="C107" s="264">
        <v>807</v>
      </c>
      <c r="D107" s="265" t="s">
        <v>175</v>
      </c>
      <c r="E107" s="265" t="s">
        <v>46</v>
      </c>
      <c r="F107" s="265"/>
      <c r="G107" s="266">
        <f>G108</f>
        <v>133.45186000000001</v>
      </c>
      <c r="H107" s="266">
        <f t="shared" si="40"/>
        <v>133.45186000000001</v>
      </c>
      <c r="I107" s="266">
        <f t="shared" si="40"/>
        <v>0</v>
      </c>
    </row>
    <row r="108" spans="1:9" s="245" customFormat="1">
      <c r="A108" s="242">
        <v>99</v>
      </c>
      <c r="B108" s="244" t="s">
        <v>64</v>
      </c>
      <c r="C108" s="264">
        <v>807</v>
      </c>
      <c r="D108" s="265" t="s">
        <v>175</v>
      </c>
      <c r="E108" s="265" t="s">
        <v>46</v>
      </c>
      <c r="F108" s="265" t="s">
        <v>132</v>
      </c>
      <c r="G108" s="266">
        <f>G109</f>
        <v>133.45186000000001</v>
      </c>
      <c r="H108" s="266">
        <f t="shared" si="40"/>
        <v>133.45186000000001</v>
      </c>
      <c r="I108" s="266">
        <f t="shared" si="40"/>
        <v>0</v>
      </c>
    </row>
    <row r="109" spans="1:9" s="245" customFormat="1">
      <c r="A109" s="243">
        <v>100</v>
      </c>
      <c r="B109" s="244" t="s">
        <v>65</v>
      </c>
      <c r="C109" s="264">
        <v>807</v>
      </c>
      <c r="D109" s="265" t="s">
        <v>175</v>
      </c>
      <c r="E109" s="265" t="s">
        <v>46</v>
      </c>
      <c r="F109" s="265" t="s">
        <v>133</v>
      </c>
      <c r="G109" s="266">
        <v>133.45186000000001</v>
      </c>
      <c r="H109" s="266">
        <v>133.45186000000001</v>
      </c>
      <c r="I109" s="266">
        <v>0</v>
      </c>
    </row>
    <row r="110" spans="1:9" s="245" customFormat="1" ht="34.5" customHeight="1">
      <c r="A110" s="242">
        <v>101</v>
      </c>
      <c r="B110" s="244" t="s">
        <v>140</v>
      </c>
      <c r="C110" s="264">
        <v>807</v>
      </c>
      <c r="D110" s="265" t="s">
        <v>175</v>
      </c>
      <c r="E110" s="265" t="s">
        <v>50</v>
      </c>
      <c r="F110" s="265"/>
      <c r="G110" s="266">
        <f>G111</f>
        <v>3.3481399999999999</v>
      </c>
      <c r="H110" s="266">
        <f t="shared" ref="H110:I112" si="41">H111</f>
        <v>5.8481399999999999</v>
      </c>
      <c r="I110" s="266">
        <f t="shared" si="41"/>
        <v>0</v>
      </c>
    </row>
    <row r="111" spans="1:9" s="245" customFormat="1" ht="25.5">
      <c r="A111" s="243">
        <v>102</v>
      </c>
      <c r="B111" s="244" t="s">
        <v>2</v>
      </c>
      <c r="C111" s="264">
        <v>807</v>
      </c>
      <c r="D111" s="265" t="s">
        <v>175</v>
      </c>
      <c r="E111" s="265" t="s">
        <v>43</v>
      </c>
      <c r="F111" s="265"/>
      <c r="G111" s="266">
        <f>G112</f>
        <v>3.3481399999999999</v>
      </c>
      <c r="H111" s="266">
        <f t="shared" si="41"/>
        <v>5.8481399999999999</v>
      </c>
      <c r="I111" s="266">
        <f t="shared" si="41"/>
        <v>0</v>
      </c>
    </row>
    <row r="112" spans="1:9" s="245" customFormat="1">
      <c r="A112" s="242">
        <v>103</v>
      </c>
      <c r="B112" s="244" t="s">
        <v>64</v>
      </c>
      <c r="C112" s="264">
        <v>807</v>
      </c>
      <c r="D112" s="265" t="s">
        <v>175</v>
      </c>
      <c r="E112" s="265" t="s">
        <v>43</v>
      </c>
      <c r="F112" s="265" t="s">
        <v>132</v>
      </c>
      <c r="G112" s="266">
        <f>G113</f>
        <v>3.3481399999999999</v>
      </c>
      <c r="H112" s="266">
        <f t="shared" si="41"/>
        <v>5.8481399999999999</v>
      </c>
      <c r="I112" s="266">
        <f t="shared" si="41"/>
        <v>0</v>
      </c>
    </row>
    <row r="113" spans="1:9" s="245" customFormat="1">
      <c r="A113" s="243">
        <v>104</v>
      </c>
      <c r="B113" s="244" t="s">
        <v>65</v>
      </c>
      <c r="C113" s="264">
        <v>807</v>
      </c>
      <c r="D113" s="265" t="s">
        <v>175</v>
      </c>
      <c r="E113" s="265" t="s">
        <v>43</v>
      </c>
      <c r="F113" s="265" t="s">
        <v>133</v>
      </c>
      <c r="G113" s="266">
        <v>3.3481399999999999</v>
      </c>
      <c r="H113" s="266">
        <v>5.8481399999999999</v>
      </c>
      <c r="I113" s="266">
        <v>0</v>
      </c>
    </row>
    <row r="114" spans="1:9" s="245" customFormat="1" ht="45" customHeight="1">
      <c r="A114" s="242">
        <v>105</v>
      </c>
      <c r="B114" s="254" t="s">
        <v>210</v>
      </c>
      <c r="C114" s="264">
        <v>807</v>
      </c>
      <c r="D114" s="278" t="s">
        <v>174</v>
      </c>
      <c r="E114" s="278"/>
      <c r="F114" s="278"/>
      <c r="G114" s="266">
        <f>G115</f>
        <v>1.8</v>
      </c>
      <c r="H114" s="266">
        <f t="shared" ref="H114:I116" si="42">H115</f>
        <v>1.8</v>
      </c>
      <c r="I114" s="266">
        <f t="shared" si="42"/>
        <v>1.8</v>
      </c>
    </row>
    <row r="115" spans="1:9" s="245" customFormat="1" ht="25.5">
      <c r="A115" s="243">
        <v>106</v>
      </c>
      <c r="B115" s="244" t="s">
        <v>142</v>
      </c>
      <c r="C115" s="264">
        <v>807</v>
      </c>
      <c r="D115" s="278" t="s">
        <v>174</v>
      </c>
      <c r="E115" s="279" t="s">
        <v>50</v>
      </c>
      <c r="F115" s="278"/>
      <c r="G115" s="266">
        <f>G116</f>
        <v>1.8</v>
      </c>
      <c r="H115" s="266">
        <f t="shared" si="42"/>
        <v>1.8</v>
      </c>
      <c r="I115" s="266">
        <f t="shared" si="42"/>
        <v>1.8</v>
      </c>
    </row>
    <row r="116" spans="1:9" s="245" customFormat="1" ht="25.5">
      <c r="A116" s="242">
        <v>107</v>
      </c>
      <c r="B116" s="244" t="s">
        <v>2</v>
      </c>
      <c r="C116" s="264">
        <v>807</v>
      </c>
      <c r="D116" s="278" t="s">
        <v>174</v>
      </c>
      <c r="E116" s="280" t="s">
        <v>43</v>
      </c>
      <c r="F116" s="280"/>
      <c r="G116" s="266">
        <f>G117</f>
        <v>1.8</v>
      </c>
      <c r="H116" s="266">
        <f t="shared" si="42"/>
        <v>1.8</v>
      </c>
      <c r="I116" s="266">
        <f t="shared" si="42"/>
        <v>1.8</v>
      </c>
    </row>
    <row r="117" spans="1:9" s="245" customFormat="1">
      <c r="A117" s="243">
        <v>108</v>
      </c>
      <c r="B117" s="252" t="s">
        <v>36</v>
      </c>
      <c r="C117" s="264">
        <v>807</v>
      </c>
      <c r="D117" s="278" t="s">
        <v>174</v>
      </c>
      <c r="E117" s="280" t="s">
        <v>43</v>
      </c>
      <c r="F117" s="280" t="s">
        <v>126</v>
      </c>
      <c r="G117" s="266">
        <f>G118</f>
        <v>1.8</v>
      </c>
      <c r="H117" s="266">
        <f>H118</f>
        <v>1.8</v>
      </c>
      <c r="I117" s="266">
        <f>I118</f>
        <v>1.8</v>
      </c>
    </row>
    <row r="118" spans="1:9" s="245" customFormat="1">
      <c r="A118" s="242">
        <v>109</v>
      </c>
      <c r="B118" s="244" t="s">
        <v>59</v>
      </c>
      <c r="C118" s="264">
        <v>807</v>
      </c>
      <c r="D118" s="278" t="s">
        <v>174</v>
      </c>
      <c r="E118" s="280" t="s">
        <v>43</v>
      </c>
      <c r="F118" s="265" t="s">
        <v>131</v>
      </c>
      <c r="G118" s="266">
        <v>1.8</v>
      </c>
      <c r="H118" s="266">
        <v>1.8</v>
      </c>
      <c r="I118" s="266">
        <v>1.8</v>
      </c>
    </row>
    <row r="119" spans="1:9" s="245" customFormat="1" ht="21" customHeight="1">
      <c r="A119" s="243">
        <v>110</v>
      </c>
      <c r="B119" s="14" t="s">
        <v>48</v>
      </c>
      <c r="C119" s="264">
        <v>807</v>
      </c>
      <c r="D119" s="267" t="s">
        <v>162</v>
      </c>
      <c r="E119" s="265"/>
      <c r="F119" s="265"/>
      <c r="G119" s="266">
        <f>G120</f>
        <v>335.041</v>
      </c>
      <c r="H119" s="266">
        <f t="shared" ref="H119:I122" si="43">H120</f>
        <v>335.041</v>
      </c>
      <c r="I119" s="266">
        <f t="shared" si="43"/>
        <v>335.041</v>
      </c>
    </row>
    <row r="120" spans="1:9" s="246" customFormat="1" ht="18" customHeight="1">
      <c r="A120" s="242">
        <v>111</v>
      </c>
      <c r="B120" s="249" t="s">
        <v>195</v>
      </c>
      <c r="C120" s="261">
        <v>807</v>
      </c>
      <c r="D120" s="268" t="s">
        <v>169</v>
      </c>
      <c r="E120" s="268"/>
      <c r="F120" s="268"/>
      <c r="G120" s="263">
        <f>G121</f>
        <v>335.041</v>
      </c>
      <c r="H120" s="263">
        <f t="shared" si="43"/>
        <v>335.041</v>
      </c>
      <c r="I120" s="263">
        <f t="shared" si="43"/>
        <v>335.041</v>
      </c>
    </row>
    <row r="121" spans="1:9" s="246" customFormat="1" ht="45.75" customHeight="1">
      <c r="A121" s="243">
        <v>112</v>
      </c>
      <c r="B121" s="14" t="s">
        <v>366</v>
      </c>
      <c r="C121" s="264">
        <v>807</v>
      </c>
      <c r="D121" s="267" t="s">
        <v>351</v>
      </c>
      <c r="E121" s="267"/>
      <c r="F121" s="267"/>
      <c r="G121" s="266">
        <f>G122</f>
        <v>335.041</v>
      </c>
      <c r="H121" s="266">
        <f t="shared" si="43"/>
        <v>335.041</v>
      </c>
      <c r="I121" s="266">
        <f t="shared" si="43"/>
        <v>335.041</v>
      </c>
    </row>
    <row r="122" spans="1:9" s="245" customFormat="1">
      <c r="A122" s="242">
        <v>113</v>
      </c>
      <c r="B122" s="14" t="s">
        <v>37</v>
      </c>
      <c r="C122" s="264">
        <v>807</v>
      </c>
      <c r="D122" s="267" t="s">
        <v>351</v>
      </c>
      <c r="E122" s="267" t="s">
        <v>60</v>
      </c>
      <c r="F122" s="267"/>
      <c r="G122" s="266">
        <f>G123</f>
        <v>335.041</v>
      </c>
      <c r="H122" s="266">
        <f t="shared" si="43"/>
        <v>335.041</v>
      </c>
      <c r="I122" s="266">
        <f t="shared" si="43"/>
        <v>335.041</v>
      </c>
    </row>
    <row r="123" spans="1:9" s="245" customFormat="1">
      <c r="A123" s="243">
        <v>114</v>
      </c>
      <c r="B123" s="14" t="s">
        <v>42</v>
      </c>
      <c r="C123" s="264">
        <v>807</v>
      </c>
      <c r="D123" s="267" t="s">
        <v>351</v>
      </c>
      <c r="E123" s="267" t="s">
        <v>44</v>
      </c>
      <c r="F123" s="267"/>
      <c r="G123" s="152">
        <v>335.041</v>
      </c>
      <c r="H123" s="152">
        <v>335.041</v>
      </c>
      <c r="I123" s="152">
        <v>335.041</v>
      </c>
    </row>
    <row r="124" spans="1:9" s="245" customFormat="1">
      <c r="A124" s="242">
        <v>115</v>
      </c>
      <c r="B124" s="252" t="s">
        <v>36</v>
      </c>
      <c r="C124" s="264">
        <v>807</v>
      </c>
      <c r="D124" s="267" t="s">
        <v>351</v>
      </c>
      <c r="E124" s="267" t="s">
        <v>44</v>
      </c>
      <c r="F124" s="267" t="s">
        <v>126</v>
      </c>
      <c r="G124" s="266">
        <f t="shared" ref="G124:I125" si="44">G123</f>
        <v>335.041</v>
      </c>
      <c r="H124" s="266">
        <f t="shared" si="44"/>
        <v>335.041</v>
      </c>
      <c r="I124" s="266">
        <f t="shared" si="44"/>
        <v>335.041</v>
      </c>
    </row>
    <row r="125" spans="1:9" s="245" customFormat="1" ht="38.25">
      <c r="A125" s="243">
        <v>116</v>
      </c>
      <c r="B125" s="252" t="s">
        <v>20</v>
      </c>
      <c r="C125" s="264">
        <v>807</v>
      </c>
      <c r="D125" s="267" t="s">
        <v>351</v>
      </c>
      <c r="E125" s="267" t="s">
        <v>44</v>
      </c>
      <c r="F125" s="267" t="s">
        <v>129</v>
      </c>
      <c r="G125" s="266">
        <f>G124</f>
        <v>335.041</v>
      </c>
      <c r="H125" s="266">
        <f t="shared" si="44"/>
        <v>335.041</v>
      </c>
      <c r="I125" s="266">
        <f t="shared" si="44"/>
        <v>335.041</v>
      </c>
    </row>
    <row r="126" spans="1:9" s="245" customFormat="1" ht="34.5" customHeight="1">
      <c r="A126" s="242">
        <v>117</v>
      </c>
      <c r="B126" s="14" t="s">
        <v>48</v>
      </c>
      <c r="C126" s="264">
        <v>807</v>
      </c>
      <c r="D126" s="267" t="s">
        <v>162</v>
      </c>
      <c r="E126" s="265"/>
      <c r="F126" s="265"/>
      <c r="G126" s="266">
        <f>G127</f>
        <v>10</v>
      </c>
      <c r="H126" s="266">
        <f t="shared" ref="H126:I129" si="45">H127</f>
        <v>10</v>
      </c>
      <c r="I126" s="266">
        <f t="shared" si="45"/>
        <v>0</v>
      </c>
    </row>
    <row r="127" spans="1:9" s="246" customFormat="1">
      <c r="A127" s="243">
        <v>118</v>
      </c>
      <c r="B127" s="249" t="s">
        <v>195</v>
      </c>
      <c r="C127" s="261">
        <v>807</v>
      </c>
      <c r="D127" s="268" t="s">
        <v>169</v>
      </c>
      <c r="E127" s="268"/>
      <c r="F127" s="268"/>
      <c r="G127" s="263">
        <f>G128</f>
        <v>10</v>
      </c>
      <c r="H127" s="263">
        <f t="shared" si="45"/>
        <v>10</v>
      </c>
      <c r="I127" s="263">
        <f t="shared" si="45"/>
        <v>0</v>
      </c>
    </row>
    <row r="128" spans="1:9" s="246" customFormat="1" ht="57" customHeight="1">
      <c r="A128" s="242">
        <v>119</v>
      </c>
      <c r="B128" s="14" t="s">
        <v>191</v>
      </c>
      <c r="C128" s="264">
        <v>807</v>
      </c>
      <c r="D128" s="267" t="s">
        <v>188</v>
      </c>
      <c r="E128" s="267"/>
      <c r="F128" s="267"/>
      <c r="G128" s="266">
        <f>G129</f>
        <v>10</v>
      </c>
      <c r="H128" s="266">
        <f t="shared" si="45"/>
        <v>10</v>
      </c>
      <c r="I128" s="266">
        <f t="shared" si="45"/>
        <v>0</v>
      </c>
    </row>
    <row r="129" spans="1:9" s="245" customFormat="1">
      <c r="A129" s="243">
        <v>120</v>
      </c>
      <c r="B129" s="14" t="s">
        <v>37</v>
      </c>
      <c r="C129" s="264">
        <v>807</v>
      </c>
      <c r="D129" s="267" t="s">
        <v>188</v>
      </c>
      <c r="E129" s="267" t="s">
        <v>60</v>
      </c>
      <c r="F129" s="267"/>
      <c r="G129" s="266">
        <f>G130</f>
        <v>10</v>
      </c>
      <c r="H129" s="266">
        <f t="shared" si="45"/>
        <v>10</v>
      </c>
      <c r="I129" s="266">
        <f t="shared" si="45"/>
        <v>0</v>
      </c>
    </row>
    <row r="130" spans="1:9" s="245" customFormat="1">
      <c r="A130" s="242">
        <v>121</v>
      </c>
      <c r="B130" s="14" t="s">
        <v>42</v>
      </c>
      <c r="C130" s="264">
        <v>807</v>
      </c>
      <c r="D130" s="267" t="s">
        <v>188</v>
      </c>
      <c r="E130" s="267" t="s">
        <v>44</v>
      </c>
      <c r="F130" s="267"/>
      <c r="G130" s="152">
        <v>10</v>
      </c>
      <c r="H130" s="152">
        <v>10</v>
      </c>
      <c r="I130" s="152">
        <v>0</v>
      </c>
    </row>
    <row r="131" spans="1:9" s="245" customFormat="1">
      <c r="A131" s="243">
        <v>122</v>
      </c>
      <c r="B131" s="252" t="s">
        <v>36</v>
      </c>
      <c r="C131" s="264">
        <v>807</v>
      </c>
      <c r="D131" s="267" t="s">
        <v>188</v>
      </c>
      <c r="E131" s="267" t="s">
        <v>44</v>
      </c>
      <c r="F131" s="267" t="s">
        <v>126</v>
      </c>
      <c r="G131" s="266">
        <f t="shared" ref="G131:I132" si="46">G130</f>
        <v>10</v>
      </c>
      <c r="H131" s="266">
        <f t="shared" si="46"/>
        <v>10</v>
      </c>
      <c r="I131" s="266">
        <f t="shared" si="46"/>
        <v>0</v>
      </c>
    </row>
    <row r="132" spans="1:9" s="245" customFormat="1" ht="38.25">
      <c r="A132" s="242">
        <v>123</v>
      </c>
      <c r="B132" s="252" t="s">
        <v>20</v>
      </c>
      <c r="C132" s="264">
        <v>807</v>
      </c>
      <c r="D132" s="267" t="s">
        <v>188</v>
      </c>
      <c r="E132" s="267" t="s">
        <v>44</v>
      </c>
      <c r="F132" s="267" t="s">
        <v>129</v>
      </c>
      <c r="G132" s="266">
        <f>G131</f>
        <v>10</v>
      </c>
      <c r="H132" s="266">
        <f t="shared" si="46"/>
        <v>10</v>
      </c>
      <c r="I132" s="266">
        <f t="shared" si="46"/>
        <v>0</v>
      </c>
    </row>
    <row r="133" spans="1:9" s="245" customFormat="1" ht="34.5" customHeight="1">
      <c r="A133" s="243">
        <v>124</v>
      </c>
      <c r="B133" s="14" t="s">
        <v>48</v>
      </c>
      <c r="C133" s="264">
        <v>807</v>
      </c>
      <c r="D133" s="267" t="s">
        <v>162</v>
      </c>
      <c r="E133" s="265"/>
      <c r="F133" s="265"/>
      <c r="G133" s="266">
        <f>G134</f>
        <v>18.8</v>
      </c>
      <c r="H133" s="266">
        <f t="shared" ref="H133:I136" si="47">H134</f>
        <v>18.8</v>
      </c>
      <c r="I133" s="266">
        <f t="shared" si="47"/>
        <v>18.8</v>
      </c>
    </row>
    <row r="134" spans="1:9" s="246" customFormat="1">
      <c r="A134" s="242">
        <v>125</v>
      </c>
      <c r="B134" s="249" t="s">
        <v>195</v>
      </c>
      <c r="C134" s="261">
        <v>807</v>
      </c>
      <c r="D134" s="268" t="s">
        <v>169</v>
      </c>
      <c r="E134" s="268"/>
      <c r="F134" s="268"/>
      <c r="G134" s="263">
        <f>G135</f>
        <v>18.8</v>
      </c>
      <c r="H134" s="263">
        <f t="shared" si="47"/>
        <v>18.8</v>
      </c>
      <c r="I134" s="263">
        <f t="shared" si="47"/>
        <v>18.8</v>
      </c>
    </row>
    <row r="135" spans="1:9" s="246" customFormat="1" ht="57" customHeight="1">
      <c r="A135" s="243">
        <v>126</v>
      </c>
      <c r="B135" s="14" t="s">
        <v>305</v>
      </c>
      <c r="C135" s="264">
        <v>807</v>
      </c>
      <c r="D135" s="267" t="s">
        <v>352</v>
      </c>
      <c r="E135" s="267"/>
      <c r="F135" s="267"/>
      <c r="G135" s="266">
        <f>G136</f>
        <v>18.8</v>
      </c>
      <c r="H135" s="266">
        <f t="shared" si="47"/>
        <v>18.8</v>
      </c>
      <c r="I135" s="266">
        <f t="shared" si="47"/>
        <v>18.8</v>
      </c>
    </row>
    <row r="136" spans="1:9" s="245" customFormat="1">
      <c r="A136" s="242">
        <v>127</v>
      </c>
      <c r="B136" s="14" t="s">
        <v>37</v>
      </c>
      <c r="C136" s="264">
        <v>807</v>
      </c>
      <c r="D136" s="267" t="s">
        <v>352</v>
      </c>
      <c r="E136" s="267" t="s">
        <v>60</v>
      </c>
      <c r="F136" s="267"/>
      <c r="G136" s="266">
        <f>G137</f>
        <v>18.8</v>
      </c>
      <c r="H136" s="266">
        <f t="shared" si="47"/>
        <v>18.8</v>
      </c>
      <c r="I136" s="266">
        <f t="shared" si="47"/>
        <v>18.8</v>
      </c>
    </row>
    <row r="137" spans="1:9" s="245" customFormat="1">
      <c r="A137" s="243">
        <v>128</v>
      </c>
      <c r="B137" s="14" t="s">
        <v>42</v>
      </c>
      <c r="C137" s="264">
        <v>807</v>
      </c>
      <c r="D137" s="267" t="s">
        <v>352</v>
      </c>
      <c r="E137" s="267" t="s">
        <v>44</v>
      </c>
      <c r="F137" s="267"/>
      <c r="G137" s="152">
        <v>18.8</v>
      </c>
      <c r="H137" s="152">
        <v>18.8</v>
      </c>
      <c r="I137" s="152">
        <v>18.8</v>
      </c>
    </row>
    <row r="138" spans="1:9" s="245" customFormat="1">
      <c r="A138" s="242">
        <v>129</v>
      </c>
      <c r="B138" s="252" t="s">
        <v>36</v>
      </c>
      <c r="C138" s="264">
        <v>807</v>
      </c>
      <c r="D138" s="267" t="s">
        <v>352</v>
      </c>
      <c r="E138" s="267" t="s">
        <v>44</v>
      </c>
      <c r="F138" s="267" t="s">
        <v>126</v>
      </c>
      <c r="G138" s="266">
        <f t="shared" ref="G138:I139" si="48">G137</f>
        <v>18.8</v>
      </c>
      <c r="H138" s="266">
        <f t="shared" si="48"/>
        <v>18.8</v>
      </c>
      <c r="I138" s="266">
        <f t="shared" si="48"/>
        <v>18.8</v>
      </c>
    </row>
    <row r="139" spans="1:9" s="245" customFormat="1" ht="38.25">
      <c r="A139" s="243">
        <v>130</v>
      </c>
      <c r="B139" s="252" t="s">
        <v>20</v>
      </c>
      <c r="C139" s="264">
        <v>807</v>
      </c>
      <c r="D139" s="267" t="s">
        <v>352</v>
      </c>
      <c r="E139" s="267" t="s">
        <v>44</v>
      </c>
      <c r="F139" s="267" t="s">
        <v>131</v>
      </c>
      <c r="G139" s="266">
        <f>G138</f>
        <v>18.8</v>
      </c>
      <c r="H139" s="266">
        <f t="shared" si="48"/>
        <v>18.8</v>
      </c>
      <c r="I139" s="266">
        <f t="shared" si="48"/>
        <v>18.8</v>
      </c>
    </row>
    <row r="140" spans="1:9" s="246" customFormat="1" ht="29.25" customHeight="1">
      <c r="A140" s="242">
        <v>131</v>
      </c>
      <c r="B140" s="12" t="s">
        <v>48</v>
      </c>
      <c r="C140" s="261">
        <v>807</v>
      </c>
      <c r="D140" s="268" t="s">
        <v>162</v>
      </c>
      <c r="E140" s="262"/>
      <c r="F140" s="262"/>
      <c r="G140" s="263">
        <f>G141</f>
        <v>2722.1880000000001</v>
      </c>
      <c r="H140" s="263">
        <f t="shared" ref="H140:I143" si="49">H141</f>
        <v>2722.1880000000001</v>
      </c>
      <c r="I140" s="263">
        <f t="shared" si="49"/>
        <v>2722.1880000000001</v>
      </c>
    </row>
    <row r="141" spans="1:9" s="245" customFormat="1">
      <c r="A141" s="243">
        <v>132</v>
      </c>
      <c r="B141" s="244" t="s">
        <v>190</v>
      </c>
      <c r="C141" s="264">
        <v>807</v>
      </c>
      <c r="D141" s="267" t="s">
        <v>231</v>
      </c>
      <c r="E141" s="267"/>
      <c r="F141" s="267"/>
      <c r="G141" s="266">
        <f>G142</f>
        <v>2722.1880000000001</v>
      </c>
      <c r="H141" s="266">
        <f t="shared" si="49"/>
        <v>2722.1880000000001</v>
      </c>
      <c r="I141" s="266">
        <f t="shared" si="49"/>
        <v>2722.1880000000001</v>
      </c>
    </row>
    <row r="142" spans="1:9" s="246" customFormat="1" ht="64.5" customHeight="1">
      <c r="A142" s="242">
        <v>133</v>
      </c>
      <c r="B142" s="14" t="s">
        <v>379</v>
      </c>
      <c r="C142" s="264">
        <v>807</v>
      </c>
      <c r="D142" s="267" t="s">
        <v>232</v>
      </c>
      <c r="E142" s="267"/>
      <c r="F142" s="267"/>
      <c r="G142" s="266">
        <f>G143</f>
        <v>2722.1880000000001</v>
      </c>
      <c r="H142" s="266">
        <f t="shared" si="49"/>
        <v>2722.1880000000001</v>
      </c>
      <c r="I142" s="266">
        <f t="shared" si="49"/>
        <v>2722.1880000000001</v>
      </c>
    </row>
    <row r="143" spans="1:9" s="245" customFormat="1">
      <c r="A143" s="243">
        <v>134</v>
      </c>
      <c r="B143" s="14" t="s">
        <v>37</v>
      </c>
      <c r="C143" s="264">
        <v>807</v>
      </c>
      <c r="D143" s="267" t="s">
        <v>232</v>
      </c>
      <c r="E143" s="267" t="s">
        <v>60</v>
      </c>
      <c r="F143" s="267" t="s">
        <v>116</v>
      </c>
      <c r="G143" s="266">
        <f>G144</f>
        <v>2722.1880000000001</v>
      </c>
      <c r="H143" s="266">
        <f t="shared" si="49"/>
        <v>2722.1880000000001</v>
      </c>
      <c r="I143" s="266">
        <f t="shared" si="49"/>
        <v>2722.1880000000001</v>
      </c>
    </row>
    <row r="144" spans="1:9" s="245" customFormat="1">
      <c r="A144" s="242">
        <v>135</v>
      </c>
      <c r="B144" s="14" t="s">
        <v>42</v>
      </c>
      <c r="C144" s="264">
        <v>807</v>
      </c>
      <c r="D144" s="267" t="s">
        <v>232</v>
      </c>
      <c r="E144" s="267" t="s">
        <v>44</v>
      </c>
      <c r="F144" s="267" t="s">
        <v>117</v>
      </c>
      <c r="G144" s="152">
        <v>2722.1880000000001</v>
      </c>
      <c r="H144" s="152">
        <v>2722.1880000000001</v>
      </c>
      <c r="I144" s="152">
        <v>2722.1880000000001</v>
      </c>
    </row>
    <row r="145" spans="1:9" s="245" customFormat="1">
      <c r="A145" s="243">
        <v>136</v>
      </c>
      <c r="B145" s="14" t="s">
        <v>306</v>
      </c>
      <c r="C145" s="264">
        <v>807</v>
      </c>
      <c r="D145" s="281" t="s">
        <v>162</v>
      </c>
      <c r="E145" s="267"/>
      <c r="F145" s="267"/>
      <c r="G145" s="266">
        <f>G146</f>
        <v>79.424999999999997</v>
      </c>
      <c r="H145" s="266">
        <f t="shared" ref="H145:I148" si="50">H146</f>
        <v>79.424999999999997</v>
      </c>
      <c r="I145" s="266">
        <f t="shared" si="50"/>
        <v>79.424999999999997</v>
      </c>
    </row>
    <row r="146" spans="1:9" s="246" customFormat="1" ht="22.5" customHeight="1">
      <c r="A146" s="242">
        <v>137</v>
      </c>
      <c r="B146" s="12" t="s">
        <v>48</v>
      </c>
      <c r="C146" s="261">
        <v>807</v>
      </c>
      <c r="D146" s="282" t="s">
        <v>162</v>
      </c>
      <c r="E146" s="268"/>
      <c r="F146" s="268"/>
      <c r="G146" s="263">
        <f>G147</f>
        <v>79.424999999999997</v>
      </c>
      <c r="H146" s="263">
        <f t="shared" si="50"/>
        <v>79.424999999999997</v>
      </c>
      <c r="I146" s="263">
        <f t="shared" si="50"/>
        <v>79.424999999999997</v>
      </c>
    </row>
    <row r="147" spans="1:9" s="245" customFormat="1">
      <c r="A147" s="243">
        <v>138</v>
      </c>
      <c r="B147" s="244" t="s">
        <v>307</v>
      </c>
      <c r="C147" s="264">
        <v>807</v>
      </c>
      <c r="D147" s="265" t="s">
        <v>316</v>
      </c>
      <c r="E147" s="267" t="s">
        <v>313</v>
      </c>
      <c r="F147" s="267"/>
      <c r="G147" s="266">
        <f>G148</f>
        <v>79.424999999999997</v>
      </c>
      <c r="H147" s="266">
        <f t="shared" si="50"/>
        <v>79.424999999999997</v>
      </c>
      <c r="I147" s="266">
        <f t="shared" si="50"/>
        <v>79.424999999999997</v>
      </c>
    </row>
    <row r="148" spans="1:9" s="245" customFormat="1" ht="25.5">
      <c r="A148" s="242">
        <v>139</v>
      </c>
      <c r="B148" s="244" t="s">
        <v>308</v>
      </c>
      <c r="C148" s="264">
        <v>807</v>
      </c>
      <c r="D148" s="265" t="s">
        <v>317</v>
      </c>
      <c r="E148" s="267" t="s">
        <v>313</v>
      </c>
      <c r="F148" s="267"/>
      <c r="G148" s="266">
        <f>G149</f>
        <v>79.424999999999997</v>
      </c>
      <c r="H148" s="266">
        <f t="shared" si="50"/>
        <v>79.424999999999997</v>
      </c>
      <c r="I148" s="266">
        <f t="shared" si="50"/>
        <v>79.424999999999997</v>
      </c>
    </row>
    <row r="149" spans="1:9" s="245" customFormat="1">
      <c r="A149" s="243">
        <v>140</v>
      </c>
      <c r="B149" s="244" t="s">
        <v>309</v>
      </c>
      <c r="C149" s="264">
        <v>807</v>
      </c>
      <c r="D149" s="265" t="s">
        <v>317</v>
      </c>
      <c r="E149" s="267" t="s">
        <v>313</v>
      </c>
      <c r="F149" s="267" t="s">
        <v>311</v>
      </c>
      <c r="G149" s="152">
        <v>79.424999999999997</v>
      </c>
      <c r="H149" s="152">
        <v>79.424999999999997</v>
      </c>
      <c r="I149" s="152">
        <v>79.424999999999997</v>
      </c>
    </row>
    <row r="150" spans="1:9" s="245" customFormat="1">
      <c r="A150" s="242">
        <v>141</v>
      </c>
      <c r="B150" s="244" t="s">
        <v>310</v>
      </c>
      <c r="C150" s="264">
        <v>807</v>
      </c>
      <c r="D150" s="265" t="s">
        <v>317</v>
      </c>
      <c r="E150" s="267" t="s">
        <v>314</v>
      </c>
      <c r="F150" s="267" t="s">
        <v>312</v>
      </c>
      <c r="G150" s="266">
        <f>G149</f>
        <v>79.424999999999997</v>
      </c>
      <c r="H150" s="266">
        <f t="shared" ref="H150:I150" si="51">H149</f>
        <v>79.424999999999997</v>
      </c>
      <c r="I150" s="266">
        <f t="shared" si="51"/>
        <v>79.424999999999997</v>
      </c>
    </row>
    <row r="151" spans="1:9" s="245" customFormat="1">
      <c r="A151" s="243">
        <v>142</v>
      </c>
      <c r="B151" s="244" t="s">
        <v>5</v>
      </c>
      <c r="C151" s="283"/>
      <c r="D151" s="265"/>
      <c r="E151" s="265"/>
      <c r="F151" s="96"/>
      <c r="G151" s="284">
        <v>0</v>
      </c>
      <c r="H151" s="178">
        <v>296.82600000000002</v>
      </c>
      <c r="I151" s="178">
        <v>593.36099999999999</v>
      </c>
    </row>
    <row r="152" spans="1:9" s="245" customFormat="1">
      <c r="A152" s="242">
        <v>143</v>
      </c>
      <c r="B152" s="244" t="s">
        <v>6</v>
      </c>
      <c r="C152" s="283"/>
      <c r="D152" s="265"/>
      <c r="E152" s="265"/>
      <c r="F152" s="265"/>
      <c r="G152" s="263">
        <f>G10+G57+G151</f>
        <v>12488.924729999999</v>
      </c>
      <c r="H152" s="263">
        <f>H10+H57+H151</f>
        <v>12453.052599999999</v>
      </c>
      <c r="I152" s="263">
        <f>I10+I57+I151</f>
        <v>12323.71645</v>
      </c>
    </row>
  </sheetData>
  <autoFilter ref="A9:I152"/>
  <mergeCells count="5">
    <mergeCell ref="A2:G2"/>
    <mergeCell ref="A5:H5"/>
    <mergeCell ref="A3:D3"/>
    <mergeCell ref="F3:I3"/>
    <mergeCell ref="F4:I4"/>
  </mergeCells>
  <phoneticPr fontId="5" type="noConversion"/>
  <pageMargins left="0.7" right="0.7" top="0.75" bottom="0.75" header="0.3" footer="0.3"/>
  <pageSetup paperSize="9" scale="62" orientation="portrait" r:id="rId1"/>
</worksheet>
</file>

<file path=xl/worksheets/sheet8.xml><?xml version="1.0" encoding="utf-8"?>
<worksheet xmlns="http://schemas.openxmlformats.org/spreadsheetml/2006/main" xmlns:r="http://schemas.openxmlformats.org/officeDocument/2006/relationships">
  <dimension ref="A1:E18"/>
  <sheetViews>
    <sheetView view="pageBreakPreview" topLeftCell="A13" zoomScaleNormal="100" zoomScaleSheetLayoutView="100" workbookViewId="0">
      <selection activeCell="D11" sqref="D11"/>
    </sheetView>
  </sheetViews>
  <sheetFormatPr defaultRowHeight="12.75"/>
  <cols>
    <col min="1" max="1" width="9.140625" style="290"/>
    <col min="2" max="2" width="43.5703125" style="120" customWidth="1"/>
    <col min="3" max="3" width="13.85546875" style="120" customWidth="1"/>
    <col min="4" max="4" width="12.42578125" style="120" customWidth="1"/>
    <col min="5" max="5" width="12.7109375" style="120" customWidth="1"/>
    <col min="6" max="16384" width="9.140625" style="120"/>
  </cols>
  <sheetData>
    <row r="1" spans="1:5">
      <c r="D1" s="120" t="s">
        <v>368</v>
      </c>
    </row>
    <row r="2" spans="1:5">
      <c r="B2" s="315" t="s">
        <v>474</v>
      </c>
      <c r="C2" s="315"/>
      <c r="D2" s="315"/>
      <c r="E2" s="315"/>
    </row>
    <row r="3" spans="1:5" ht="54" customHeight="1">
      <c r="C3" s="361" t="s">
        <v>481</v>
      </c>
      <c r="D3" s="361"/>
      <c r="E3" s="361"/>
    </row>
    <row r="7" spans="1:5">
      <c r="B7" s="367" t="s">
        <v>471</v>
      </c>
      <c r="C7" s="367"/>
      <c r="D7" s="367"/>
      <c r="E7" s="367"/>
    </row>
    <row r="8" spans="1:5" ht="30" customHeight="1">
      <c r="B8" s="367"/>
      <c r="C8" s="367"/>
      <c r="D8" s="367"/>
      <c r="E8" s="367"/>
    </row>
    <row r="9" spans="1:5">
      <c r="B9" s="121"/>
      <c r="C9" s="107"/>
      <c r="D9" s="366" t="s">
        <v>69</v>
      </c>
      <c r="E9" s="366"/>
    </row>
    <row r="10" spans="1:5" s="115" customFormat="1" ht="30" customHeight="1">
      <c r="A10" s="291" t="s">
        <v>29</v>
      </c>
      <c r="B10" s="173" t="s">
        <v>275</v>
      </c>
      <c r="C10" s="174" t="s">
        <v>291</v>
      </c>
      <c r="D10" s="174" t="s">
        <v>327</v>
      </c>
      <c r="E10" s="174" t="s">
        <v>462</v>
      </c>
    </row>
    <row r="11" spans="1:5" s="119" customFormat="1" ht="18.75" customHeight="1">
      <c r="A11" s="171">
        <v>1</v>
      </c>
      <c r="B11" s="175">
        <v>2</v>
      </c>
      <c r="C11" s="175">
        <v>3</v>
      </c>
      <c r="D11" s="175">
        <v>4</v>
      </c>
      <c r="E11" s="175">
        <v>5</v>
      </c>
    </row>
    <row r="12" spans="1:5" s="115" customFormat="1" ht="46.5" customHeight="1">
      <c r="A12" s="291">
        <v>1</v>
      </c>
      <c r="B12" s="176" t="s">
        <v>330</v>
      </c>
      <c r="C12" s="230">
        <v>4545.8</v>
      </c>
      <c r="D12" s="230">
        <v>4525.1000000000004</v>
      </c>
      <c r="E12" s="230">
        <v>4525.1000000000004</v>
      </c>
    </row>
    <row r="13" spans="1:5" s="115" customFormat="1" ht="44.25" customHeight="1">
      <c r="A13" s="291">
        <v>2</v>
      </c>
      <c r="B13" s="54" t="s">
        <v>333</v>
      </c>
      <c r="C13" s="231">
        <v>6287.6553599999997</v>
      </c>
      <c r="D13" s="231">
        <v>6215.3239999999996</v>
      </c>
      <c r="E13" s="231">
        <v>6159.5240000000003</v>
      </c>
    </row>
    <row r="14" spans="1:5" s="115" customFormat="1" ht="66.75" customHeight="1">
      <c r="A14" s="291">
        <v>3</v>
      </c>
      <c r="B14" s="116" t="s">
        <v>335</v>
      </c>
      <c r="C14" s="177">
        <v>378.99736999999999</v>
      </c>
      <c r="D14" s="177">
        <v>394.15660000000003</v>
      </c>
      <c r="E14" s="177">
        <v>409.92045000000002</v>
      </c>
    </row>
    <row r="15" spans="1:5" s="115" customFormat="1" ht="42.75" customHeight="1">
      <c r="A15" s="291">
        <v>4</v>
      </c>
      <c r="B15" s="116" t="s">
        <v>341</v>
      </c>
      <c r="C15" s="177">
        <v>44.771999999999998</v>
      </c>
      <c r="D15" s="177">
        <v>44.771999999999998</v>
      </c>
      <c r="E15" s="177">
        <v>44.771999999999998</v>
      </c>
    </row>
    <row r="16" spans="1:5" s="115" customFormat="1" ht="43.5" customHeight="1">
      <c r="A16" s="291">
        <v>5</v>
      </c>
      <c r="B16" s="116" t="s">
        <v>202</v>
      </c>
      <c r="C16" s="177">
        <v>136.80000000000001</v>
      </c>
      <c r="D16" s="220">
        <v>139.30000000000001</v>
      </c>
      <c r="E16" s="220">
        <v>0</v>
      </c>
    </row>
    <row r="17" spans="1:5" s="115" customFormat="1" ht="77.25" customHeight="1">
      <c r="A17" s="291">
        <v>6</v>
      </c>
      <c r="B17" s="116" t="s">
        <v>349</v>
      </c>
      <c r="C17" s="232">
        <v>1.8</v>
      </c>
      <c r="D17" s="232">
        <v>1.8</v>
      </c>
      <c r="E17" s="232">
        <v>1.8</v>
      </c>
    </row>
    <row r="18" spans="1:5" s="172" customFormat="1" ht="20.25" customHeight="1">
      <c r="A18" s="291">
        <v>7</v>
      </c>
      <c r="B18" s="117" t="s">
        <v>6</v>
      </c>
      <c r="C18" s="118">
        <f>SUM(C12:C17)</f>
        <v>11395.824729999998</v>
      </c>
      <c r="D18" s="118">
        <f>SUM(D12:D17)</f>
        <v>11320.452599999999</v>
      </c>
      <c r="E18" s="118">
        <f>SUM(E12:E17)</f>
        <v>11141.11645</v>
      </c>
    </row>
  </sheetData>
  <mergeCells count="4">
    <mergeCell ref="D9:E9"/>
    <mergeCell ref="B2:E2"/>
    <mergeCell ref="C3:E3"/>
    <mergeCell ref="B7:E8"/>
  </mergeCells>
  <pageMargins left="0.7" right="0.7" top="0.75" bottom="0.75" header="0.3" footer="0.3"/>
  <pageSetup paperSize="9" scale="95" orientation="portrait" verticalDpi="0" r:id="rId1"/>
</worksheet>
</file>

<file path=xl/worksheets/sheet9.xml><?xml version="1.0" encoding="utf-8"?>
<worksheet xmlns="http://schemas.openxmlformats.org/spreadsheetml/2006/main" xmlns:r="http://schemas.openxmlformats.org/officeDocument/2006/relationships">
  <dimension ref="A1:E16"/>
  <sheetViews>
    <sheetView view="pageBreakPreview" zoomScaleNormal="100" zoomScaleSheetLayoutView="100" workbookViewId="0">
      <selection activeCell="C10" sqref="C10"/>
    </sheetView>
  </sheetViews>
  <sheetFormatPr defaultRowHeight="12.75"/>
  <cols>
    <col min="1" max="1" width="6.140625" style="120" customWidth="1"/>
    <col min="2" max="2" width="45.42578125" style="120" customWidth="1"/>
    <col min="3" max="3" width="13.85546875" style="120" customWidth="1"/>
    <col min="4" max="4" width="12.42578125" style="120" customWidth="1"/>
    <col min="5" max="5" width="12.7109375" style="120" customWidth="1"/>
    <col min="6" max="16384" width="9.140625" style="120"/>
  </cols>
  <sheetData>
    <row r="1" spans="1:5">
      <c r="D1" s="120" t="s">
        <v>470</v>
      </c>
    </row>
    <row r="2" spans="1:5" ht="12.75" customHeight="1">
      <c r="B2" s="315" t="s">
        <v>474</v>
      </c>
      <c r="C2" s="315"/>
      <c r="D2" s="315"/>
      <c r="E2" s="315"/>
    </row>
    <row r="3" spans="1:5" ht="59.25" customHeight="1">
      <c r="C3" s="361" t="s">
        <v>481</v>
      </c>
      <c r="D3" s="361"/>
      <c r="E3" s="361"/>
    </row>
    <row r="5" spans="1:5" ht="12.75" customHeight="1">
      <c r="A5" s="367" t="s">
        <v>469</v>
      </c>
      <c r="B5" s="367"/>
      <c r="C5" s="367"/>
      <c r="D5" s="367"/>
      <c r="E5" s="367"/>
    </row>
    <row r="6" spans="1:5" ht="54" customHeight="1">
      <c r="A6" s="367"/>
      <c r="B6" s="367"/>
      <c r="C6" s="367"/>
      <c r="D6" s="367"/>
      <c r="E6" s="367"/>
    </row>
    <row r="8" spans="1:5">
      <c r="B8" s="121"/>
      <c r="C8" s="107"/>
      <c r="D8" s="368" t="s">
        <v>69</v>
      </c>
      <c r="E8" s="368"/>
    </row>
    <row r="9" spans="1:5" s="115" customFormat="1" ht="30" customHeight="1">
      <c r="A9" s="305" t="s">
        <v>29</v>
      </c>
      <c r="B9" s="147" t="s">
        <v>275</v>
      </c>
      <c r="C9" s="10" t="s">
        <v>291</v>
      </c>
      <c r="D9" s="10" t="s">
        <v>327</v>
      </c>
      <c r="E9" s="10" t="s">
        <v>462</v>
      </c>
    </row>
    <row r="10" spans="1:5" s="115" customFormat="1" ht="22.5" customHeight="1">
      <c r="A10" s="171">
        <v>1</v>
      </c>
      <c r="B10" s="171">
        <v>2</v>
      </c>
      <c r="C10" s="171">
        <v>3</v>
      </c>
      <c r="D10" s="171">
        <v>4</v>
      </c>
      <c r="E10" s="171">
        <v>5</v>
      </c>
    </row>
    <row r="11" spans="1:5" s="115" customFormat="1" ht="64.5" customHeight="1">
      <c r="A11" s="291">
        <v>1</v>
      </c>
      <c r="B11" s="114" t="s">
        <v>191</v>
      </c>
      <c r="C11" s="232">
        <v>10</v>
      </c>
      <c r="D11" s="232">
        <v>10</v>
      </c>
      <c r="E11" s="232">
        <v>0</v>
      </c>
    </row>
    <row r="12" spans="1:5" s="115" customFormat="1" ht="54.75" customHeight="1">
      <c r="A12" s="291">
        <v>2</v>
      </c>
      <c r="B12" s="116" t="s">
        <v>284</v>
      </c>
      <c r="C12" s="233">
        <v>56.931359999999998</v>
      </c>
      <c r="D12" s="233">
        <v>0</v>
      </c>
      <c r="E12" s="233">
        <v>0</v>
      </c>
    </row>
    <row r="13" spans="1:5" s="115" customFormat="1" ht="54.75" customHeight="1">
      <c r="A13" s="291">
        <v>3</v>
      </c>
      <c r="B13" s="116" t="s">
        <v>319</v>
      </c>
      <c r="C13" s="233">
        <v>335.041</v>
      </c>
      <c r="D13" s="233">
        <v>335.041</v>
      </c>
      <c r="E13" s="233">
        <v>335.041</v>
      </c>
    </row>
    <row r="14" spans="1:5" s="115" customFormat="1" ht="63" customHeight="1">
      <c r="A14" s="291">
        <v>4</v>
      </c>
      <c r="B14" s="116" t="s">
        <v>305</v>
      </c>
      <c r="C14" s="233">
        <v>18.8</v>
      </c>
      <c r="D14" s="233">
        <v>18.8</v>
      </c>
      <c r="E14" s="233">
        <v>18.8</v>
      </c>
    </row>
    <row r="15" spans="1:5" s="115" customFormat="1" ht="64.5" customHeight="1">
      <c r="A15" s="291">
        <v>5</v>
      </c>
      <c r="B15" s="116" t="s">
        <v>378</v>
      </c>
      <c r="C15" s="233">
        <v>2722.1880000000001</v>
      </c>
      <c r="D15" s="233">
        <v>2722.1880000000001</v>
      </c>
      <c r="E15" s="233">
        <v>2722.1880000000001</v>
      </c>
    </row>
    <row r="16" spans="1:5" s="172" customFormat="1" ht="20.25" customHeight="1">
      <c r="A16" s="291">
        <v>6</v>
      </c>
      <c r="B16" s="117" t="s">
        <v>6</v>
      </c>
      <c r="C16" s="118">
        <f>SUM(C11:C15)</f>
        <v>3142.96036</v>
      </c>
      <c r="D16" s="118">
        <f>SUM(D11:D15)</f>
        <v>3086.029</v>
      </c>
      <c r="E16" s="118">
        <f>SUM(E11:E15)</f>
        <v>3076.029</v>
      </c>
    </row>
  </sheetData>
  <mergeCells count="4">
    <mergeCell ref="B2:E2"/>
    <mergeCell ref="C3:E3"/>
    <mergeCell ref="D8:E8"/>
    <mergeCell ref="A5:E6"/>
  </mergeCells>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8</vt:lpstr>
      <vt:lpstr>Приложение 9</vt:lpstr>
      <vt:lpstr>'Приложение 1'!Область_печати</vt:lpstr>
      <vt:lpstr>'Приложение 2'!Область_печати</vt:lpstr>
      <vt:lpstr>'Приложение 4'!Область_печати</vt:lpstr>
      <vt:lpstr>'Приложение 5'!Область_печати</vt:lpstr>
      <vt:lpstr>'Приложение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Imba</dc:creator>
  <cp:lastModifiedBy>Бухгалтерия</cp:lastModifiedBy>
  <cp:lastPrinted>2020-12-29T11:43:29Z</cp:lastPrinted>
  <dcterms:created xsi:type="dcterms:W3CDTF">2010-03-12T03:41:40Z</dcterms:created>
  <dcterms:modified xsi:type="dcterms:W3CDTF">2020-12-29T11:43:55Z</dcterms:modified>
</cp:coreProperties>
</file>