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95" yWindow="135" windowWidth="11715" windowHeight="9315" firstSheet="1" activeTab="6"/>
  </bookViews>
  <sheets>
    <sheet name="Приложение 1" sheetId="12" r:id="rId1"/>
    <sheet name="Приложение 2" sheetId="13" r:id="rId2"/>
    <sheet name="Приложение 3" sheetId="18" r:id="rId3"/>
    <sheet name="Приложение 4" sheetId="17" r:id="rId4"/>
    <sheet name="Приложение 5" sheetId="16" r:id="rId5"/>
    <sheet name="Приложение 6" sheetId="8" r:id="rId6"/>
    <sheet name="Приложение 7" sheetId="10" r:id="rId7"/>
    <sheet name="Приложение 8" sheetId="19" r:id="rId8"/>
    <sheet name="Приложение 9" sheetId="20" r:id="rId9"/>
  </sheets>
  <externalReferences>
    <externalReference r:id="rId10"/>
  </externalReferences>
  <definedNames>
    <definedName name="_xlnm._FilterDatabase" localSheetId="3" hidden="1">'Приложение 4'!$A$10:$M$64</definedName>
    <definedName name="_xlnm._FilterDatabase" localSheetId="5" hidden="1">'Приложение 6'!$A$8:$I$182</definedName>
    <definedName name="_xlnm._FilterDatabase" localSheetId="6" hidden="1">'Приложение 7'!$A$9:$I$226</definedName>
    <definedName name="_xlnm._FilterDatabase" localSheetId="8" hidden="1">'Приложение 9'!$A$1:$D$17</definedName>
    <definedName name="_xlnm.Print_Area" localSheetId="0">'Приложение 1'!$A$1:$F$22</definedName>
    <definedName name="_xlnm.Print_Area" localSheetId="1">'Приложение 2'!$A$1:$D$54</definedName>
    <definedName name="_xlnm.Print_Area" localSheetId="3">'Приложение 4'!$A$1:$M$64</definedName>
    <definedName name="_xlnm.Print_Area" localSheetId="4">'Приложение 5'!$A$1:$G$35</definedName>
    <definedName name="_xlnm.Print_Area" localSheetId="5">'Приложение 6'!$A$1:$I$197</definedName>
  </definedNames>
  <calcPr calcId="125725"/>
</workbook>
</file>

<file path=xl/calcChain.xml><?xml version="1.0" encoding="utf-8"?>
<calcChain xmlns="http://schemas.openxmlformats.org/spreadsheetml/2006/main">
  <c r="I57" i="8"/>
  <c r="I61"/>
  <c r="I60" s="1"/>
  <c r="I59"/>
  <c r="I58" s="1"/>
  <c r="L11" i="17"/>
  <c r="K13"/>
  <c r="L13"/>
  <c r="M15"/>
  <c r="K15"/>
  <c r="M39"/>
  <c r="L37"/>
  <c r="L33"/>
  <c r="L32" s="1"/>
  <c r="L29" s="1"/>
  <c r="L26" s="1"/>
  <c r="L24"/>
  <c r="L22"/>
  <c r="L20"/>
  <c r="L18"/>
  <c r="I190" i="8"/>
  <c r="I194"/>
  <c r="I193" s="1"/>
  <c r="I192" s="1"/>
  <c r="I191" s="1"/>
  <c r="I183"/>
  <c r="I184"/>
  <c r="I185"/>
  <c r="I186"/>
  <c r="I187"/>
  <c r="I188"/>
  <c r="I189"/>
  <c r="H194"/>
  <c r="H193"/>
  <c r="H192" s="1"/>
  <c r="H191" s="1"/>
  <c r="H190" s="1"/>
  <c r="H188"/>
  <c r="H187"/>
  <c r="H186"/>
  <c r="H185"/>
  <c r="H184"/>
  <c r="H182"/>
  <c r="H181"/>
  <c r="H180"/>
  <c r="H179"/>
  <c r="H178"/>
  <c r="H176"/>
  <c r="H175"/>
  <c r="H173"/>
  <c r="H172"/>
  <c r="H170"/>
  <c r="H169"/>
  <c r="H167"/>
  <c r="H166"/>
  <c r="H165"/>
  <c r="H164" s="1"/>
  <c r="H163" s="1"/>
  <c r="H162" s="1"/>
  <c r="H160"/>
  <c r="H159" s="1"/>
  <c r="H158" s="1"/>
  <c r="H157" s="1"/>
  <c r="H156" s="1"/>
  <c r="H154"/>
  <c r="H153"/>
  <c r="H152" s="1"/>
  <c r="H150"/>
  <c r="H149" s="1"/>
  <c r="H148" s="1"/>
  <c r="H144"/>
  <c r="H143" s="1"/>
  <c r="H142" s="1"/>
  <c r="H141" s="1"/>
  <c r="H139"/>
  <c r="H138" s="1"/>
  <c r="H136"/>
  <c r="H135"/>
  <c r="H133"/>
  <c r="H132" s="1"/>
  <c r="H131" s="1"/>
  <c r="H127"/>
  <c r="H126"/>
  <c r="H125"/>
  <c r="H123"/>
  <c r="H122" s="1"/>
  <c r="H121"/>
  <c r="H120"/>
  <c r="H118"/>
  <c r="H117"/>
  <c r="H116"/>
  <c r="H115"/>
  <c r="H113"/>
  <c r="H111"/>
  <c r="H110" s="1"/>
  <c r="H104"/>
  <c r="H103" s="1"/>
  <c r="H101"/>
  <c r="H100" s="1"/>
  <c r="H99" s="1"/>
  <c r="H98" s="1"/>
  <c r="H97" s="1"/>
  <c r="H96" s="1"/>
  <c r="H94"/>
  <c r="H93" s="1"/>
  <c r="H92" s="1"/>
  <c r="H90"/>
  <c r="H89"/>
  <c r="H88" s="1"/>
  <c r="H87" s="1"/>
  <c r="H83"/>
  <c r="H81"/>
  <c r="H80" s="1"/>
  <c r="H79" s="1"/>
  <c r="H74"/>
  <c r="H73" s="1"/>
  <c r="H72" s="1"/>
  <c r="H70"/>
  <c r="H69"/>
  <c r="H68" s="1"/>
  <c r="H66"/>
  <c r="H65" s="1"/>
  <c r="H64" s="1"/>
  <c r="H61"/>
  <c r="H60"/>
  <c r="H59"/>
  <c r="H58"/>
  <c r="H57" s="1"/>
  <c r="H56"/>
  <c r="H55" s="1"/>
  <c r="H54" s="1"/>
  <c r="H53" s="1"/>
  <c r="H52" s="1"/>
  <c r="H51" s="1"/>
  <c r="H49"/>
  <c r="H48"/>
  <c r="H47"/>
  <c r="H45"/>
  <c r="H44" s="1"/>
  <c r="H43" s="1"/>
  <c r="H42" s="1"/>
  <c r="H40"/>
  <c r="H39"/>
  <c r="H37"/>
  <c r="H36" s="1"/>
  <c r="H34"/>
  <c r="H33" s="1"/>
  <c r="H31"/>
  <c r="H29"/>
  <c r="H27"/>
  <c r="H26"/>
  <c r="H25" s="1"/>
  <c r="H24" s="1"/>
  <c r="H23" s="1"/>
  <c r="H21"/>
  <c r="H20"/>
  <c r="H18"/>
  <c r="H17"/>
  <c r="H14"/>
  <c r="H15" s="1"/>
  <c r="I182" i="10"/>
  <c r="I181" s="1"/>
  <c r="I180" s="1"/>
  <c r="I179" s="1"/>
  <c r="I178" s="1"/>
  <c r="I15"/>
  <c r="I14" s="1"/>
  <c r="I13" s="1"/>
  <c r="I12" s="1"/>
  <c r="I11" s="1"/>
  <c r="I43"/>
  <c r="I48"/>
  <c r="I52"/>
  <c r="I63"/>
  <c r="I65"/>
  <c r="I69"/>
  <c r="I74"/>
  <c r="I79"/>
  <c r="I84"/>
  <c r="I91"/>
  <c r="I97"/>
  <c r="I103"/>
  <c r="I110"/>
  <c r="I114"/>
  <c r="I121"/>
  <c r="I128"/>
  <c r="I135"/>
  <c r="I142"/>
  <c r="I149"/>
  <c r="I154"/>
  <c r="I163"/>
  <c r="I171"/>
  <c r="I177"/>
  <c r="I189"/>
  <c r="I193"/>
  <c r="I198"/>
  <c r="I203"/>
  <c r="I210"/>
  <c r="I217"/>
  <c r="I225"/>
  <c r="I231"/>
  <c r="I234"/>
  <c r="I237"/>
  <c r="I240"/>
  <c r="I245"/>
  <c r="I19"/>
  <c r="I25"/>
  <c r="I30"/>
  <c r="I38"/>
  <c r="H246"/>
  <c r="H244"/>
  <c r="H243" s="1"/>
  <c r="H242" s="1"/>
  <c r="H241" s="1"/>
  <c r="H239"/>
  <c r="H238" s="1"/>
  <c r="H236"/>
  <c r="H235" s="1"/>
  <c r="H233"/>
  <c r="H232" s="1"/>
  <c r="I232" s="1"/>
  <c r="H230"/>
  <c r="H229" s="1"/>
  <c r="H226"/>
  <c r="H224"/>
  <c r="H223" s="1"/>
  <c r="H222" s="1"/>
  <c r="H221" s="1"/>
  <c r="H220" s="1"/>
  <c r="H218"/>
  <c r="H219" s="1"/>
  <c r="H216"/>
  <c r="H211"/>
  <c r="H212" s="1"/>
  <c r="H209"/>
  <c r="H208"/>
  <c r="H207" s="1"/>
  <c r="H206" s="1"/>
  <c r="H204"/>
  <c r="H205" s="1"/>
  <c r="H202"/>
  <c r="H197"/>
  <c r="H192"/>
  <c r="H188"/>
  <c r="H182"/>
  <c r="H181" s="1"/>
  <c r="H180" s="1"/>
  <c r="H179" s="1"/>
  <c r="H178" s="1"/>
  <c r="H176"/>
  <c r="H170"/>
  <c r="H169" s="1"/>
  <c r="H168" s="1"/>
  <c r="H167" s="1"/>
  <c r="H166" s="1"/>
  <c r="H164"/>
  <c r="H162"/>
  <c r="H155"/>
  <c r="H156" s="1"/>
  <c r="H157" s="1"/>
  <c r="H153"/>
  <c r="H152" s="1"/>
  <c r="H151" s="1"/>
  <c r="I151" s="1"/>
  <c r="H150"/>
  <c r="H148"/>
  <c r="H143"/>
  <c r="H141"/>
  <c r="H140"/>
  <c r="H136"/>
  <c r="H134"/>
  <c r="H133" s="1"/>
  <c r="H132" s="1"/>
  <c r="H131" s="1"/>
  <c r="H130" s="1"/>
  <c r="H129"/>
  <c r="H127"/>
  <c r="H122"/>
  <c r="H120"/>
  <c r="H119"/>
  <c r="H118" s="1"/>
  <c r="H117" s="1"/>
  <c r="H116" s="1"/>
  <c r="H115"/>
  <c r="H113"/>
  <c r="H111"/>
  <c r="H109"/>
  <c r="H108" s="1"/>
  <c r="I108" s="1"/>
  <c r="H104"/>
  <c r="H102"/>
  <c r="H100"/>
  <c r="H98"/>
  <c r="H96"/>
  <c r="H95" s="1"/>
  <c r="I95" s="1"/>
  <c r="H94"/>
  <c r="H93" s="1"/>
  <c r="I93" s="1"/>
  <c r="H92"/>
  <c r="H90"/>
  <c r="H89" s="1"/>
  <c r="H86"/>
  <c r="H85"/>
  <c r="H83"/>
  <c r="H82" s="1"/>
  <c r="H81"/>
  <c r="H80"/>
  <c r="H78"/>
  <c r="H77"/>
  <c r="H76"/>
  <c r="H75"/>
  <c r="H73"/>
  <c r="H72" s="1"/>
  <c r="H70"/>
  <c r="H71" s="1"/>
  <c r="H68"/>
  <c r="H66"/>
  <c r="H67" s="1"/>
  <c r="H64"/>
  <c r="H62"/>
  <c r="H61"/>
  <c r="H60" s="1"/>
  <c r="H59" s="1"/>
  <c r="H53"/>
  <c r="H54" s="1"/>
  <c r="H55" s="1"/>
  <c r="H56" s="1"/>
  <c r="H51"/>
  <c r="H49"/>
  <c r="H50" s="1"/>
  <c r="H47"/>
  <c r="H44"/>
  <c r="H45" s="1"/>
  <c r="H42"/>
  <c r="H41"/>
  <c r="H39"/>
  <c r="H40" s="1"/>
  <c r="H37"/>
  <c r="H31"/>
  <c r="H32" s="1"/>
  <c r="H33" s="1"/>
  <c r="H34" s="1"/>
  <c r="H26"/>
  <c r="H27" s="1"/>
  <c r="H28" s="1"/>
  <c r="H29" s="1"/>
  <c r="H24"/>
  <c r="H20"/>
  <c r="H21" s="1"/>
  <c r="H22" s="1"/>
  <c r="H23" s="1"/>
  <c r="H18"/>
  <c r="H15"/>
  <c r="H14" s="1"/>
  <c r="H13" s="1"/>
  <c r="H12" s="1"/>
  <c r="H11" s="1"/>
  <c r="M41" i="17"/>
  <c r="L54"/>
  <c r="L53" s="1"/>
  <c r="L52" s="1"/>
  <c r="L51"/>
  <c r="L50"/>
  <c r="L48"/>
  <c r="L47"/>
  <c r="L46"/>
  <c r="L44"/>
  <c r="L43"/>
  <c r="L35"/>
  <c r="L34" s="1"/>
  <c r="L30"/>
  <c r="L27"/>
  <c r="L17"/>
  <c r="L12"/>
  <c r="G246" i="10"/>
  <c r="G244"/>
  <c r="G243" s="1"/>
  <c r="G242" s="1"/>
  <c r="G241" s="1"/>
  <c r="G239"/>
  <c r="G238" s="1"/>
  <c r="G236"/>
  <c r="G235" s="1"/>
  <c r="G233"/>
  <c r="G232" s="1"/>
  <c r="G230"/>
  <c r="G229" s="1"/>
  <c r="G228" s="1"/>
  <c r="G227" s="1"/>
  <c r="G226"/>
  <c r="G224"/>
  <c r="G223" s="1"/>
  <c r="G222" s="1"/>
  <c r="G221" s="1"/>
  <c r="G220" s="1"/>
  <c r="G218"/>
  <c r="G219" s="1"/>
  <c r="G216"/>
  <c r="G215" s="1"/>
  <c r="G214" s="1"/>
  <c r="G213" s="1"/>
  <c r="G211"/>
  <c r="G212" s="1"/>
  <c r="G209"/>
  <c r="G208" s="1"/>
  <c r="G207" s="1"/>
  <c r="G206" s="1"/>
  <c r="G205"/>
  <c r="G204"/>
  <c r="G202"/>
  <c r="G201" s="1"/>
  <c r="G200" s="1"/>
  <c r="G199" s="1"/>
  <c r="G197"/>
  <c r="G196" s="1"/>
  <c r="G195" s="1"/>
  <c r="G194" s="1"/>
  <c r="G192"/>
  <c r="G191" s="1"/>
  <c r="G190" s="1"/>
  <c r="G188"/>
  <c r="G187"/>
  <c r="G186" s="1"/>
  <c r="G182"/>
  <c r="G181" s="1"/>
  <c r="G180" s="1"/>
  <c r="G179" s="1"/>
  <c r="G178" s="1"/>
  <c r="G176"/>
  <c r="G175" s="1"/>
  <c r="G174" s="1"/>
  <c r="G173" s="1"/>
  <c r="G172" s="1"/>
  <c r="G170"/>
  <c r="G169" s="1"/>
  <c r="G168" s="1"/>
  <c r="G167" s="1"/>
  <c r="G166" s="1"/>
  <c r="G164"/>
  <c r="G162"/>
  <c r="G161" s="1"/>
  <c r="G160" s="1"/>
  <c r="G159" s="1"/>
  <c r="G158" s="1"/>
  <c r="G155"/>
  <c r="G156" s="1"/>
  <c r="G157" s="1"/>
  <c r="G153"/>
  <c r="G152"/>
  <c r="G151" s="1"/>
  <c r="G150"/>
  <c r="G148"/>
  <c r="G147" s="1"/>
  <c r="G146" s="1"/>
  <c r="G145" s="1"/>
  <c r="G144" s="1"/>
  <c r="G143"/>
  <c r="G141"/>
  <c r="G140" s="1"/>
  <c r="G139" s="1"/>
  <c r="G138" s="1"/>
  <c r="G137" s="1"/>
  <c r="G136"/>
  <c r="G134"/>
  <c r="G133" s="1"/>
  <c r="G132" s="1"/>
  <c r="G131" s="1"/>
  <c r="G130" s="1"/>
  <c r="G129"/>
  <c r="G127"/>
  <c r="G126"/>
  <c r="G125" s="1"/>
  <c r="G124" s="1"/>
  <c r="G123" s="1"/>
  <c r="G122"/>
  <c r="G120"/>
  <c r="G119" s="1"/>
  <c r="G118" s="1"/>
  <c r="G117" s="1"/>
  <c r="G116" s="1"/>
  <c r="G115"/>
  <c r="G113"/>
  <c r="G112" s="1"/>
  <c r="G111"/>
  <c r="G109"/>
  <c r="G108" s="1"/>
  <c r="G107" s="1"/>
  <c r="G104"/>
  <c r="G102"/>
  <c r="G101" s="1"/>
  <c r="G98"/>
  <c r="G96"/>
  <c r="G95"/>
  <c r="G94"/>
  <c r="G93"/>
  <c r="G92"/>
  <c r="G90"/>
  <c r="G89" s="1"/>
  <c r="G86"/>
  <c r="G85"/>
  <c r="G83"/>
  <c r="G82" s="1"/>
  <c r="G81"/>
  <c r="G80"/>
  <c r="G78"/>
  <c r="G77" s="1"/>
  <c r="G76"/>
  <c r="G75"/>
  <c r="G73"/>
  <c r="G72" s="1"/>
  <c r="G70"/>
  <c r="G71" s="1"/>
  <c r="G68"/>
  <c r="G66"/>
  <c r="G67" s="1"/>
  <c r="G64"/>
  <c r="G62"/>
  <c r="G61" s="1"/>
  <c r="G60" s="1"/>
  <c r="G59" s="1"/>
  <c r="G53"/>
  <c r="G54" s="1"/>
  <c r="G55" s="1"/>
  <c r="G56" s="1"/>
  <c r="G51"/>
  <c r="G49"/>
  <c r="G50" s="1"/>
  <c r="G47"/>
  <c r="G46" s="1"/>
  <c r="G44"/>
  <c r="G45" s="1"/>
  <c r="G42"/>
  <c r="G41" s="1"/>
  <c r="G39"/>
  <c r="G40" s="1"/>
  <c r="G37"/>
  <c r="G36"/>
  <c r="G31"/>
  <c r="G32" s="1"/>
  <c r="G33" s="1"/>
  <c r="G34" s="1"/>
  <c r="G26"/>
  <c r="G27" s="1"/>
  <c r="G28" s="1"/>
  <c r="G29" s="1"/>
  <c r="G24"/>
  <c r="G20"/>
  <c r="G21" s="1"/>
  <c r="G22" s="1"/>
  <c r="G23" s="1"/>
  <c r="G18"/>
  <c r="G15"/>
  <c r="G14" s="1"/>
  <c r="G13" s="1"/>
  <c r="G12" s="1"/>
  <c r="G11" s="1"/>
  <c r="G194" i="8"/>
  <c r="G193" s="1"/>
  <c r="G192" s="1"/>
  <c r="G191" s="1"/>
  <c r="G190" s="1"/>
  <c r="G188"/>
  <c r="G187"/>
  <c r="G186"/>
  <c r="G185"/>
  <c r="G184"/>
  <c r="G182"/>
  <c r="G181" s="1"/>
  <c r="G179" s="1"/>
  <c r="G178" s="1"/>
  <c r="G176"/>
  <c r="G175"/>
  <c r="G173"/>
  <c r="G172"/>
  <c r="G170"/>
  <c r="G169"/>
  <c r="G167"/>
  <c r="G166"/>
  <c r="G165" s="1"/>
  <c r="G164" s="1"/>
  <c r="G163" s="1"/>
  <c r="G162" s="1"/>
  <c r="G160"/>
  <c r="G159"/>
  <c r="G158" s="1"/>
  <c r="G157" s="1"/>
  <c r="G156" s="1"/>
  <c r="G154"/>
  <c r="G153" s="1"/>
  <c r="G152" s="1"/>
  <c r="G150"/>
  <c r="G149"/>
  <c r="G148" s="1"/>
  <c r="G144"/>
  <c r="G143" s="1"/>
  <c r="G142" s="1"/>
  <c r="G141" s="1"/>
  <c r="G139"/>
  <c r="G138" s="1"/>
  <c r="G136"/>
  <c r="G135"/>
  <c r="G133"/>
  <c r="G132" s="1"/>
  <c r="G131" s="1"/>
  <c r="G130" s="1"/>
  <c r="G127"/>
  <c r="G126"/>
  <c r="G125"/>
  <c r="G123"/>
  <c r="G122" s="1"/>
  <c r="G121"/>
  <c r="G120" s="1"/>
  <c r="G118"/>
  <c r="G117" s="1"/>
  <c r="G115" s="1"/>
  <c r="G116"/>
  <c r="G113"/>
  <c r="G111"/>
  <c r="G110"/>
  <c r="G109" s="1"/>
  <c r="G108"/>
  <c r="G104"/>
  <c r="G103"/>
  <c r="G101"/>
  <c r="G100"/>
  <c r="G99" s="1"/>
  <c r="G98" s="1"/>
  <c r="G97" s="1"/>
  <c r="G96" s="1"/>
  <c r="G94"/>
  <c r="G93"/>
  <c r="G92" s="1"/>
  <c r="G90"/>
  <c r="G89" s="1"/>
  <c r="G88" s="1"/>
  <c r="G87" s="1"/>
  <c r="G83"/>
  <c r="G81"/>
  <c r="G80"/>
  <c r="G79" s="1"/>
  <c r="G74"/>
  <c r="G73"/>
  <c r="G72" s="1"/>
  <c r="G70"/>
  <c r="G69" s="1"/>
  <c r="G68" s="1"/>
  <c r="G66"/>
  <c r="G65"/>
  <c r="G64" s="1"/>
  <c r="G63" s="1"/>
  <c r="G61"/>
  <c r="G60"/>
  <c r="G59"/>
  <c r="G58"/>
  <c r="G57"/>
  <c r="G56"/>
  <c r="G55" s="1"/>
  <c r="G54" s="1"/>
  <c r="G53" s="1"/>
  <c r="G52" s="1"/>
  <c r="G51" s="1"/>
  <c r="G49"/>
  <c r="G48" s="1"/>
  <c r="G47" s="1"/>
  <c r="G45"/>
  <c r="G44"/>
  <c r="G43" s="1"/>
  <c r="G42" s="1"/>
  <c r="G40"/>
  <c r="G39" s="1"/>
  <c r="G37"/>
  <c r="G36" s="1"/>
  <c r="G34"/>
  <c r="G33"/>
  <c r="G31"/>
  <c r="G29"/>
  <c r="G27"/>
  <c r="G26"/>
  <c r="G20"/>
  <c r="G21" s="1"/>
  <c r="G18"/>
  <c r="G17"/>
  <c r="G14"/>
  <c r="G15" s="1"/>
  <c r="K54" i="17"/>
  <c r="K53" s="1"/>
  <c r="K52" s="1"/>
  <c r="K51"/>
  <c r="K50"/>
  <c r="K48"/>
  <c r="K47"/>
  <c r="K44"/>
  <c r="K43" s="1"/>
  <c r="K35"/>
  <c r="K34" s="1"/>
  <c r="K32"/>
  <c r="K30"/>
  <c r="K29" s="1"/>
  <c r="K28"/>
  <c r="K27" s="1"/>
  <c r="K17"/>
  <c r="K14"/>
  <c r="K12" s="1"/>
  <c r="E33" i="16"/>
  <c r="E31"/>
  <c r="E29"/>
  <c r="E27"/>
  <c r="E23"/>
  <c r="E21"/>
  <c r="E19"/>
  <c r="E18"/>
  <c r="E17"/>
  <c r="E14"/>
  <c r="E10"/>
  <c r="D35"/>
  <c r="D10"/>
  <c r="D33"/>
  <c r="D31"/>
  <c r="D29"/>
  <c r="D27"/>
  <c r="D23"/>
  <c r="D21"/>
  <c r="D19"/>
  <c r="D18"/>
  <c r="D17" s="1"/>
  <c r="D14"/>
  <c r="D11" i="20"/>
  <c r="D12"/>
  <c r="D13"/>
  <c r="D14"/>
  <c r="D15"/>
  <c r="D16"/>
  <c r="D17"/>
  <c r="D18"/>
  <c r="D10"/>
  <c r="D9" i="19"/>
  <c r="C14"/>
  <c r="B21"/>
  <c r="B14"/>
  <c r="C18" i="20"/>
  <c r="B18"/>
  <c r="H130" i="8" l="1"/>
  <c r="E35" i="16"/>
  <c r="H108" i="8"/>
  <c r="H107" s="1"/>
  <c r="H109"/>
  <c r="H129"/>
  <c r="H78"/>
  <c r="H77"/>
  <c r="H76" s="1"/>
  <c r="H63"/>
  <c r="H86"/>
  <c r="H85" s="1"/>
  <c r="H147"/>
  <c r="H146" s="1"/>
  <c r="H13"/>
  <c r="H12" s="1"/>
  <c r="H11" s="1"/>
  <c r="H10" s="1"/>
  <c r="G180"/>
  <c r="H228" i="10"/>
  <c r="H227" s="1"/>
  <c r="I227" s="1"/>
  <c r="G106"/>
  <c r="G105" s="1"/>
  <c r="I23"/>
  <c r="I37"/>
  <c r="I45"/>
  <c r="I50"/>
  <c r="I62"/>
  <c r="I67"/>
  <c r="I73"/>
  <c r="I76"/>
  <c r="I78"/>
  <c r="I81"/>
  <c r="I85"/>
  <c r="I89"/>
  <c r="I98"/>
  <c r="I102"/>
  <c r="I111"/>
  <c r="I115"/>
  <c r="I120"/>
  <c r="I127"/>
  <c r="I136"/>
  <c r="I141"/>
  <c r="I148"/>
  <c r="I157"/>
  <c r="I164"/>
  <c r="I176"/>
  <c r="I188"/>
  <c r="I197"/>
  <c r="I205"/>
  <c r="I209"/>
  <c r="I216"/>
  <c r="I235"/>
  <c r="I18"/>
  <c r="I24"/>
  <c r="I40"/>
  <c r="I42"/>
  <c r="I47"/>
  <c r="I51"/>
  <c r="I64"/>
  <c r="I68"/>
  <c r="I72"/>
  <c r="I75"/>
  <c r="I77"/>
  <c r="I80"/>
  <c r="I82"/>
  <c r="I86"/>
  <c r="I92"/>
  <c r="I94"/>
  <c r="I96"/>
  <c r="I104"/>
  <c r="I109"/>
  <c r="I113"/>
  <c r="I122"/>
  <c r="I129"/>
  <c r="I134"/>
  <c r="I140"/>
  <c r="I143"/>
  <c r="I150"/>
  <c r="I153"/>
  <c r="I162"/>
  <c r="I166"/>
  <c r="I192"/>
  <c r="I202"/>
  <c r="I206"/>
  <c r="I219"/>
  <c r="I226"/>
  <c r="I230"/>
  <c r="I233"/>
  <c r="I238"/>
  <c r="I246"/>
  <c r="I29"/>
  <c r="I41"/>
  <c r="I56"/>
  <c r="I71"/>
  <c r="I130"/>
  <c r="I220"/>
  <c r="I241"/>
  <c r="I34"/>
  <c r="I116"/>
  <c r="I212"/>
  <c r="G88"/>
  <c r="G87" s="1"/>
  <c r="G100"/>
  <c r="G99" s="1"/>
  <c r="H36"/>
  <c r="H46"/>
  <c r="I46" s="1"/>
  <c r="H88"/>
  <c r="H99"/>
  <c r="I99" s="1"/>
  <c r="H101"/>
  <c r="I101" s="1"/>
  <c r="H107"/>
  <c r="H112"/>
  <c r="I112" s="1"/>
  <c r="H126"/>
  <c r="H139"/>
  <c r="H147"/>
  <c r="H161"/>
  <c r="H175"/>
  <c r="H187"/>
  <c r="H191"/>
  <c r="H196"/>
  <c r="H201"/>
  <c r="H215"/>
  <c r="I32"/>
  <c r="I28"/>
  <c r="I26"/>
  <c r="I22"/>
  <c r="I20"/>
  <c r="I244"/>
  <c r="I242"/>
  <c r="I236"/>
  <c r="I228"/>
  <c r="I224"/>
  <c r="I222"/>
  <c r="I218"/>
  <c r="I208"/>
  <c r="I204"/>
  <c r="I170"/>
  <c r="I168"/>
  <c r="I156"/>
  <c r="I152"/>
  <c r="I132"/>
  <c r="I118"/>
  <c r="I90"/>
  <c r="I70"/>
  <c r="I66"/>
  <c r="I60"/>
  <c r="I54"/>
  <c r="I44"/>
  <c r="G35"/>
  <c r="G17" s="1"/>
  <c r="G58"/>
  <c r="G165"/>
  <c r="I39"/>
  <c r="I33"/>
  <c r="I31"/>
  <c r="I27"/>
  <c r="I21"/>
  <c r="I243"/>
  <c r="I239"/>
  <c r="I229"/>
  <c r="I223"/>
  <c r="I221"/>
  <c r="I211"/>
  <c r="I207"/>
  <c r="I169"/>
  <c r="I167"/>
  <c r="I155"/>
  <c r="I133"/>
  <c r="I131"/>
  <c r="I119"/>
  <c r="I117"/>
  <c r="I83"/>
  <c r="I61"/>
  <c r="I59"/>
  <c r="I55"/>
  <c r="I53"/>
  <c r="I49"/>
  <c r="L42" i="17"/>
  <c r="L41" s="1"/>
  <c r="L64" s="1"/>
  <c r="G185" i="10"/>
  <c r="G57" s="1"/>
  <c r="G10"/>
  <c r="G184"/>
  <c r="G78" i="8"/>
  <c r="G77"/>
  <c r="G76" s="1"/>
  <c r="G25"/>
  <c r="G24" s="1"/>
  <c r="G23" s="1"/>
  <c r="G86"/>
  <c r="G85" s="1"/>
  <c r="G107"/>
  <c r="G147"/>
  <c r="G146" s="1"/>
  <c r="G129"/>
  <c r="G13"/>
  <c r="G12" s="1"/>
  <c r="G11" s="1"/>
  <c r="G10" s="1"/>
  <c r="K26" i="17"/>
  <c r="K11"/>
  <c r="K46"/>
  <c r="K64"/>
  <c r="K42"/>
  <c r="K41" s="1"/>
  <c r="M64" l="1"/>
  <c r="H106" i="8"/>
  <c r="H197" s="1"/>
  <c r="H200" i="10"/>
  <c r="I201"/>
  <c r="H190"/>
  <c r="I191"/>
  <c r="H174"/>
  <c r="I175"/>
  <c r="H146"/>
  <c r="I147"/>
  <c r="H125"/>
  <c r="I126"/>
  <c r="I107"/>
  <c r="H106"/>
  <c r="I100"/>
  <c r="H214"/>
  <c r="I215"/>
  <c r="H195"/>
  <c r="I196"/>
  <c r="I187"/>
  <c r="H186"/>
  <c r="I186" s="1"/>
  <c r="H160"/>
  <c r="I161"/>
  <c r="H138"/>
  <c r="I139"/>
  <c r="H87"/>
  <c r="I88"/>
  <c r="H35"/>
  <c r="I36"/>
  <c r="G248"/>
  <c r="G106" i="8"/>
  <c r="G9" s="1"/>
  <c r="G197"/>
  <c r="I197" l="1"/>
  <c r="H9"/>
  <c r="H124" i="10"/>
  <c r="I125"/>
  <c r="H145"/>
  <c r="I146"/>
  <c r="H173"/>
  <c r="I174"/>
  <c r="H185"/>
  <c r="I185" s="1"/>
  <c r="I190"/>
  <c r="H199"/>
  <c r="I199" s="1"/>
  <c r="I200"/>
  <c r="I35"/>
  <c r="H17"/>
  <c r="I87"/>
  <c r="H58"/>
  <c r="H137"/>
  <c r="I137" s="1"/>
  <c r="I138"/>
  <c r="H159"/>
  <c r="I160"/>
  <c r="H194"/>
  <c r="I195"/>
  <c r="H213"/>
  <c r="I213" s="1"/>
  <c r="I214"/>
  <c r="H105"/>
  <c r="I105" s="1"/>
  <c r="I106"/>
  <c r="D19" i="12"/>
  <c r="F10" i="16"/>
  <c r="I181" i="8"/>
  <c r="I169"/>
  <c r="I166"/>
  <c r="I163"/>
  <c r="I156"/>
  <c r="I150"/>
  <c r="I145"/>
  <c r="I140"/>
  <c r="I137"/>
  <c r="I128"/>
  <c r="I123"/>
  <c r="I113"/>
  <c r="I107"/>
  <c r="I100"/>
  <c r="I95"/>
  <c r="I88"/>
  <c r="I86"/>
  <c r="I75"/>
  <c r="I71"/>
  <c r="I69"/>
  <c r="I65"/>
  <c r="I50"/>
  <c r="I47"/>
  <c r="I44"/>
  <c r="I41"/>
  <c r="I38"/>
  <c r="I36"/>
  <c r="I34"/>
  <c r="I26"/>
  <c r="I19"/>
  <c r="I16"/>
  <c r="D10" i="19"/>
  <c r="D11"/>
  <c r="D12"/>
  <c r="D13"/>
  <c r="D14"/>
  <c r="D15"/>
  <c r="D16"/>
  <c r="D17"/>
  <c r="D18"/>
  <c r="D19"/>
  <c r="D20"/>
  <c r="F11" i="16"/>
  <c r="F12"/>
  <c r="F17"/>
  <c r="F19"/>
  <c r="F21"/>
  <c r="F24"/>
  <c r="F26"/>
  <c r="F28"/>
  <c r="I194" i="10" l="1"/>
  <c r="H184"/>
  <c r="I184" s="1"/>
  <c r="H158"/>
  <c r="I158" s="1"/>
  <c r="I159"/>
  <c r="H172"/>
  <c r="I173"/>
  <c r="H144"/>
  <c r="I144" s="1"/>
  <c r="I145"/>
  <c r="H123"/>
  <c r="I123" s="1"/>
  <c r="I124"/>
  <c r="I58"/>
  <c r="I17"/>
  <c r="H10"/>
  <c r="I172" l="1"/>
  <c r="H165"/>
  <c r="I10"/>
  <c r="I165" l="1"/>
  <c r="H57"/>
  <c r="I57" l="1"/>
  <c r="H248"/>
  <c r="I248" s="1"/>
  <c r="M14" i="17" l="1"/>
  <c r="M16"/>
  <c r="M17"/>
  <c r="M19"/>
  <c r="M20"/>
  <c r="M21"/>
  <c r="M22"/>
  <c r="M23"/>
  <c r="M24"/>
  <c r="M25"/>
  <c r="M26"/>
  <c r="M29"/>
  <c r="M32"/>
  <c r="M34"/>
  <c r="M37"/>
  <c r="M40"/>
  <c r="M42"/>
  <c r="M47"/>
  <c r="M50"/>
  <c r="M52"/>
  <c r="M54"/>
  <c r="M56"/>
  <c r="M57"/>
  <c r="M58"/>
  <c r="M59"/>
  <c r="M60"/>
  <c r="M61"/>
  <c r="M62"/>
  <c r="M63"/>
  <c r="E21" i="12"/>
  <c r="E17"/>
  <c r="M38" i="17" l="1"/>
  <c r="I134" i="8"/>
  <c r="I32"/>
  <c r="I70" l="1"/>
  <c r="I68"/>
  <c r="I79" l="1"/>
  <c r="I66"/>
  <c r="I67"/>
  <c r="I74"/>
  <c r="I72" l="1"/>
  <c r="I73"/>
  <c r="I78"/>
  <c r="C21" i="19"/>
  <c r="D21" s="1"/>
  <c r="F32" i="16"/>
  <c r="I175" i="8"/>
  <c r="I116"/>
  <c r="F22" i="16"/>
  <c r="I15" i="8" l="1"/>
  <c r="I14"/>
  <c r="I45"/>
  <c r="I46"/>
  <c r="I144"/>
  <c r="I76"/>
  <c r="I77"/>
  <c r="I42"/>
  <c r="I43"/>
  <c r="I106"/>
  <c r="I104"/>
  <c r="I105" l="1"/>
  <c r="I143"/>
  <c r="I141" l="1"/>
  <c r="I142"/>
  <c r="I103"/>
  <c r="I102"/>
  <c r="I35" l="1"/>
  <c r="I25"/>
  <c r="I24" l="1"/>
  <c r="I23" l="1"/>
  <c r="I22" l="1"/>
  <c r="I39" l="1"/>
  <c r="I40"/>
  <c r="I99"/>
  <c r="I149"/>
  <c r="I167"/>
  <c r="I168"/>
  <c r="I20"/>
  <c r="I21"/>
  <c r="I114"/>
  <c r="I115"/>
  <c r="I164"/>
  <c r="I165"/>
  <c r="I126" l="1"/>
  <c r="I127"/>
  <c r="I148"/>
  <c r="I98"/>
  <c r="I97" l="1"/>
  <c r="I146"/>
  <c r="I147"/>
  <c r="I124"/>
  <c r="I122" l="1"/>
  <c r="I120"/>
  <c r="I125"/>
  <c r="F13" i="16"/>
  <c r="I121" i="8" l="1"/>
  <c r="I119" l="1"/>
  <c r="I118"/>
  <c r="F14" i="16"/>
  <c r="I30" i="8" l="1"/>
  <c r="I37"/>
  <c r="I94" l="1"/>
  <c r="I55"/>
  <c r="I170"/>
  <c r="I174"/>
  <c r="I173"/>
  <c r="I54" l="1"/>
  <c r="I93"/>
  <c r="I171"/>
  <c r="I172"/>
  <c r="G32" i="16"/>
  <c r="G31" s="1"/>
  <c r="I92" i="8" l="1"/>
  <c r="I52"/>
  <c r="I53"/>
  <c r="F31" i="16"/>
  <c r="I91" i="8" l="1"/>
  <c r="M13" i="17"/>
  <c r="I180" i="8" l="1"/>
  <c r="I49"/>
  <c r="I29" l="1"/>
  <c r="I48"/>
  <c r="I178"/>
  <c r="I179"/>
  <c r="I155" l="1"/>
  <c r="M53" i="17"/>
  <c r="M55"/>
  <c r="I154" i="8" l="1"/>
  <c r="M49" i="17"/>
  <c r="I153" i="8" l="1"/>
  <c r="F23" i="16"/>
  <c r="F25"/>
  <c r="I151" i="8" l="1"/>
  <c r="I152"/>
  <c r="I63" l="1"/>
  <c r="I64"/>
  <c r="F27" i="16"/>
  <c r="I136" i="8" l="1"/>
  <c r="I135"/>
  <c r="I87"/>
  <c r="I85"/>
  <c r="I33"/>
  <c r="I31"/>
  <c r="I13" l="1"/>
  <c r="I17"/>
  <c r="I132"/>
  <c r="I133"/>
  <c r="I162"/>
  <c r="I112"/>
  <c r="I138"/>
  <c r="I139"/>
  <c r="I18"/>
  <c r="I12" l="1"/>
  <c r="I176"/>
  <c r="I177"/>
  <c r="I82"/>
  <c r="I84"/>
  <c r="I111"/>
  <c r="I161"/>
  <c r="I28"/>
  <c r="I131" l="1"/>
  <c r="I11"/>
  <c r="I51"/>
  <c r="I56"/>
  <c r="I160"/>
  <c r="I110"/>
  <c r="I83"/>
  <c r="I130"/>
  <c r="I10" l="1"/>
  <c r="I27"/>
  <c r="I129"/>
  <c r="I117"/>
  <c r="I80"/>
  <c r="I81"/>
  <c r="I159"/>
  <c r="I109"/>
  <c r="I101" l="1"/>
  <c r="I108"/>
  <c r="I96"/>
  <c r="I158"/>
  <c r="I157"/>
  <c r="M51" i="17" l="1"/>
  <c r="M48"/>
  <c r="I90" i="8"/>
  <c r="I89" l="1"/>
  <c r="I182"/>
  <c r="I9"/>
  <c r="M46" i="17"/>
  <c r="M45" l="1"/>
  <c r="M12"/>
  <c r="M44"/>
  <c r="M33"/>
  <c r="M31"/>
  <c r="F20" i="16"/>
  <c r="C16" i="12"/>
  <c r="D16"/>
  <c r="D15" s="1"/>
  <c r="D14" s="1"/>
  <c r="C20"/>
  <c r="D20"/>
  <c r="D18" s="1"/>
  <c r="M28" i="17" l="1"/>
  <c r="M18"/>
  <c r="F16" i="16"/>
  <c r="F35"/>
  <c r="F18"/>
  <c r="M35" i="17"/>
  <c r="M36"/>
  <c r="C19" i="12"/>
  <c r="E20"/>
  <c r="C15"/>
  <c r="E16"/>
  <c r="D13"/>
  <c r="D22" s="1"/>
  <c r="M43" i="17"/>
  <c r="M30" l="1"/>
  <c r="C18" i="12"/>
  <c r="E18" s="1"/>
  <c r="E19"/>
  <c r="C14"/>
  <c r="E15"/>
  <c r="M27" i="17" l="1"/>
  <c r="M11"/>
  <c r="E14" i="12"/>
  <c r="C13"/>
  <c r="C22" l="1"/>
  <c r="E22" s="1"/>
  <c r="E13"/>
</calcChain>
</file>

<file path=xl/sharedStrings.xml><?xml version="1.0" encoding="utf-8"?>
<sst xmlns="http://schemas.openxmlformats.org/spreadsheetml/2006/main" count="2119" uniqueCount="507">
  <si>
    <t>Межбюджетные трансферты из краевого и федерального бюджета и доли софинансирования в рамках непрограмных расходов</t>
  </si>
  <si>
    <t>Иные закупки товаров, работ и услуг для государственных муниципальных нужд</t>
  </si>
  <si>
    <t>Национальная экономика</t>
  </si>
  <si>
    <t>Предоставление субсидий бюджетным, автономным учреждениям и иным некомерческим организациям</t>
  </si>
  <si>
    <t>Всего</t>
  </si>
  <si>
    <t>00</t>
  </si>
  <si>
    <t xml:space="preserve">                                                                 </t>
  </si>
  <si>
    <t xml:space="preserve">            код</t>
  </si>
  <si>
    <t>сумма</t>
  </si>
  <si>
    <t xml:space="preserve">Итого источников внутреннего  финансирования                                                               </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</si>
  <si>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</si>
  <si>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Муниципальная программа «Улучшение жизнедеятельности населения муниципального образования Недокурский сельсовет».</t>
  </si>
  <si>
    <t>Финансовое управление администрации Кежемского района</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</si>
  <si>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</si>
  <si>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Функционирование высшего должностного лица субъекта Российской Федерации и муниципального образования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</si>
  <si>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</si>
  <si>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деятельности финансовых, налоговых и таможенных органов и органов финансового (финансового-бюджетного) надзора</t>
  </si>
  <si>
    <t>06</t>
  </si>
  <si>
    <t xml:space="preserve">Культура, кинематография </t>
  </si>
  <si>
    <t>Дотации бюджетам субъектов Российской Федерации и муниципальных образований</t>
  </si>
  <si>
    <t>ИТОГО</t>
  </si>
  <si>
    <t>110</t>
  </si>
  <si>
    <t xml:space="preserve">          Источники внутреннего  финансирования дефицита</t>
  </si>
  <si>
    <t xml:space="preserve"> тыс. руб.</t>
  </si>
  <si>
    <t>№ строки</t>
  </si>
  <si>
    <t>01</t>
  </si>
  <si>
    <t>02</t>
  </si>
  <si>
    <t>10</t>
  </si>
  <si>
    <t>08</t>
  </si>
  <si>
    <t>04</t>
  </si>
  <si>
    <t>03</t>
  </si>
  <si>
    <t>Общегосударственные вопросы</t>
  </si>
  <si>
    <t>Межбюджетные трансферты</t>
  </si>
  <si>
    <t>Культура</t>
  </si>
  <si>
    <t>Жилищно-коммунальное хозяйство</t>
  </si>
  <si>
    <t>Национальная безопасность и правоохранительная деятельность</t>
  </si>
  <si>
    <t>Благоустройство</t>
  </si>
  <si>
    <t>Иные межбюджетные трансферты</t>
  </si>
  <si>
    <t>240</t>
  </si>
  <si>
    <t>540</t>
  </si>
  <si>
    <t>610</t>
  </si>
  <si>
    <t>120</t>
  </si>
  <si>
    <t>850</t>
  </si>
  <si>
    <t>Непрограммные расходы</t>
  </si>
  <si>
    <t>100</t>
  </si>
  <si>
    <t>200</t>
  </si>
  <si>
    <t>Целевая статья</t>
  </si>
  <si>
    <t>Вид расходов</t>
  </si>
  <si>
    <t>Функционирование органов местного самоуправления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</si>
  <si>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</si>
  <si>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</si>
  <si>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</si>
  <si>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800</t>
  </si>
  <si>
    <t>Уплата налогов, сборов и иных платежей</t>
  </si>
  <si>
    <t>Другие общегосударственные вопросы</t>
  </si>
  <si>
    <t>500</t>
  </si>
  <si>
    <t>600</t>
  </si>
  <si>
    <t>Субсидии бюджетным учреждениям</t>
  </si>
  <si>
    <t>Дорожное хозяйство (дорожные фонды)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</si>
  <si>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</si>
  <si>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</si>
  <si>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непрограмных расходов</t>
  </si>
  <si>
    <t>Физическая культура и спорт</t>
  </si>
  <si>
    <t>Массовый спорт</t>
  </si>
  <si>
    <t>тыс. рублей</t>
  </si>
  <si>
    <t>3</t>
  </si>
  <si>
    <t>4</t>
  </si>
  <si>
    <t>5</t>
  </si>
  <si>
    <t>6</t>
  </si>
  <si>
    <t>Администрация Недокурского сельсовета</t>
  </si>
  <si>
    <t xml:space="preserve"> </t>
  </si>
  <si>
    <t>тыс.руб.</t>
  </si>
  <si>
    <t>Код бюджетной классификации</t>
  </si>
  <si>
    <t>Код группы</t>
  </si>
  <si>
    <t>Код подгруппы</t>
  </si>
  <si>
    <t>код статьи</t>
  </si>
  <si>
    <t>код подстатьи</t>
  </si>
  <si>
    <t>код элемента</t>
  </si>
  <si>
    <t>000</t>
  </si>
  <si>
    <t>0000</t>
  </si>
  <si>
    <t>НАЛОГОВЫЕ И НЕНАЛОГОВЫЕ ДОХОДЫ</t>
  </si>
  <si>
    <t>1</t>
  </si>
  <si>
    <t xml:space="preserve">НАЛОГИ НА ПРИБЫЛЬ, ДОХОДЫ </t>
  </si>
  <si>
    <t>182</t>
  </si>
  <si>
    <t>010</t>
  </si>
  <si>
    <t xml:space="preserve">Налог на доходы физических лиц </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</si>
  <si>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</si>
  <si>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</si>
  <si>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</si>
  <si>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040</t>
  </si>
  <si>
    <t>022</t>
  </si>
  <si>
    <t>30</t>
  </si>
  <si>
    <t>40</t>
  </si>
  <si>
    <t>50</t>
  </si>
  <si>
    <t>60</t>
  </si>
  <si>
    <t>НАЛОГИ НА ИМУЩЕСТВО</t>
  </si>
  <si>
    <t>Налог на имущество физических лиц</t>
  </si>
  <si>
    <t xml:space="preserve">Земельный налог </t>
  </si>
  <si>
    <t>Государственная пошлина по делам, рассматриваемым в судах общей юрисдикции, мировыми судьями</t>
  </si>
  <si>
    <t>033</t>
  </si>
  <si>
    <t>2</t>
  </si>
  <si>
    <t>БЕЗВОЗМЕЗДНЫЕ ПОСТУПЛЕНИЯ</t>
  </si>
  <si>
    <t>БЕЗВОЗМЕЗДНЫЕ ПОСТУПЛЕНИЯ ОТ ДРУГИХ БЮДЖЕТОВ БЮДЖЕТНОЙ СИСТЕМЫ РОССИЙСКОЙ ФЕДЕРАЦИИ</t>
  </si>
  <si>
    <t>807</t>
  </si>
  <si>
    <t>001</t>
  </si>
  <si>
    <t>999</t>
  </si>
  <si>
    <t>ВСЕГО ДОХОДОВ</t>
  </si>
  <si>
    <t>043</t>
  </si>
  <si>
    <t>Земельный налог с организаций, обладающих земельным участком, расположенным в границах сельских поселений</t>
  </si>
  <si>
    <t>Раздел             Подраздел</t>
  </si>
  <si>
    <t>0800</t>
  </si>
  <si>
    <t>0801</t>
  </si>
  <si>
    <t>1100</t>
  </si>
  <si>
    <t>1102</t>
  </si>
  <si>
    <t>0300</t>
  </si>
  <si>
    <t>0310</t>
  </si>
  <si>
    <t>0400</t>
  </si>
  <si>
    <t>0409</t>
  </si>
  <si>
    <t>0500</t>
  </si>
  <si>
    <t>0503</t>
  </si>
  <si>
    <t>0100</t>
  </si>
  <si>
    <t>0104</t>
  </si>
  <si>
    <t>0102</t>
  </si>
  <si>
    <t>0106</t>
  </si>
  <si>
    <t>0113</t>
  </si>
  <si>
    <t>0200</t>
  </si>
  <si>
    <t>0203</t>
  </si>
  <si>
    <t>7</t>
  </si>
  <si>
    <t>9</t>
  </si>
  <si>
    <t>Раздел      Подраздел</t>
  </si>
  <si>
    <t xml:space="preserve">  Рз              ПРз</t>
  </si>
  <si>
    <t xml:space="preserve">Закупка товаров, работ и услуг для государственных (муниципальных) нужд
</t>
  </si>
  <si>
    <t>Иные закупки товаров, работ и услуг для обеспечения государственных (муниципальных) нужд</t>
  </si>
  <si>
    <t>Закупка товаров, работ и услуг для государственных (муниципальных) нужд</t>
  </si>
  <si>
    <t xml:space="preserve">Главные администраторы </t>
  </si>
  <si>
    <t xml:space="preserve">Муниципальная программа «Улучшение жизнедеятельности населения муниципального образования Недокурский сельсовет» </t>
  </si>
  <si>
    <t>Главные администраторы доходов бюджета Недокурского сельсовета Кежемского района Красноярского края</t>
  </si>
  <si>
    <t>Администрация Недокурского сельсовета Кежемского района Красноярского края</t>
  </si>
  <si>
    <t>Прочие неналоговые доходы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</si>
  <si>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</si>
  <si>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 xml:space="preserve">Невыясненные поступления, зачисляемые в бюджеты сельских поселений  </t>
  </si>
  <si>
    <t>Средства самообложения граждан, зачисляемые в бюджеты сельских поселений</t>
  </si>
  <si>
    <t xml:space="preserve">Акцизы на автомобильный бензин, производимый на территории РФ </t>
  </si>
  <si>
    <t>Доходы бюджетов сельских поселений от возврата бюджетными учреждениями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</si>
  <si>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</si>
  <si>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807 1 08 04020 01 1000 110</t>
  </si>
  <si>
    <t>807 1 08 04020 01 2000 110</t>
  </si>
  <si>
    <t>807 1 08 04020 01 3000 110</t>
  </si>
  <si>
    <t>807 1 08 04020 01 4000 110</t>
  </si>
  <si>
    <t>024</t>
  </si>
  <si>
    <t xml:space="preserve"> Иные межбюджетные трансферты</t>
  </si>
  <si>
    <t>04 0 00 00000</t>
  </si>
  <si>
    <t>04 1 00 00000</t>
  </si>
  <si>
    <t>04 1 00 00220</t>
  </si>
  <si>
    <t>04 0 00  00000</t>
  </si>
  <si>
    <t>04 1 00  00000</t>
  </si>
  <si>
    <t>04 1 00  00210</t>
  </si>
  <si>
    <t>04 1 00 00210</t>
  </si>
  <si>
    <t>04 5 00 00000</t>
  </si>
  <si>
    <t>04 2 00 00000</t>
  </si>
  <si>
    <t>04 4 00 00000</t>
  </si>
  <si>
    <t>04 4 00 75140</t>
  </si>
  <si>
    <t>04 4 00 51180</t>
  </si>
  <si>
    <t>03 2 00 00000</t>
  </si>
  <si>
    <t>03 0 00 00000</t>
  </si>
  <si>
    <t>03 2 00 49080</t>
  </si>
  <si>
    <t>03 3 00 00000</t>
  </si>
  <si>
    <t>03 3 00 49010</t>
  </si>
  <si>
    <t xml:space="preserve">03 3 00 49040 </t>
  </si>
  <si>
    <t>03 3 00 49040</t>
  </si>
  <si>
    <t>03 3 00 49050</t>
  </si>
  <si>
    <t>02 0 00 00000</t>
  </si>
  <si>
    <t>02 0 00 00610</t>
  </si>
  <si>
    <t>04 1 00  00220</t>
  </si>
  <si>
    <t>Глава муниципального образования в рамках непрограммных расходов</t>
  </si>
  <si>
    <t>04 5 00 48010</t>
  </si>
  <si>
    <t>Субвенции на выполнение государственных полномочий по созданию и обеспечению деятельности административных комиссий, в рамках непрограмных мероприятий</t>
  </si>
  <si>
    <t>Прочие непрограммные расходы</t>
  </si>
  <si>
    <t>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t>
  </si>
  <si>
    <t>Расходы на выплаты персоналу государственных муниципальных  органов</t>
  </si>
  <si>
    <t>Муниципальные программы</t>
  </si>
  <si>
    <t>Межбюджетные трансферты из краевого и федерального бюджета и доли софинансирования в рамках непрограммных расходов</t>
  </si>
  <si>
    <t>Прочие непрограммные мероприятия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</si>
  <si>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</si>
  <si>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</si>
  <si>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</si>
  <si>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</si>
  <si>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сельских поселений на выполнение передаваемых полномочий субъектов Российской Федерации</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</si>
  <si>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</si>
  <si>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</si>
  <si>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</si>
  <si>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</si>
  <si>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передаваемые бюджетам сельских поселений</t>
  </si>
  <si>
    <t>Субвенции местным бюджетам на выполнение передаваемых полномочий субъектов Российской Федерации</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</si>
  <si>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</si>
  <si>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</si>
  <si>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</si>
  <si>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Закупка товаров, работ и услуг для обеспечения государственных (муниципальных) нужд
</t>
  </si>
  <si>
    <t>Субвенции на выполнение государственных полномочий по созданию и обеспечению деятельности административных комиссий, в рамках непрограммных мероприятий</t>
  </si>
  <si>
    <t>Осуществление первичного воинского учета на территориях где отсутствуют военные комиссариаты, в рамках непрограммных расходов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</si>
  <si>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</si>
  <si>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</si>
  <si>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(пени и проценты по соответствующему платежу)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</si>
  <si>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(суммы денежных взысканий (штрафов) по соответствующему платежу согласно законодательству Российской Федерации)</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</si>
  <si>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</si>
  <si>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</si>
  <si>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</si>
  <si>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</si>
  <si>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сельских поселений</t>
  </si>
  <si>
    <t>807 01 05 02 01 10 0000 510</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</si>
  <si>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</si>
  <si>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</si>
  <si>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</si>
  <si>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807 01 05 02 01 10 0000 610</t>
  </si>
  <si>
    <t>Уменьшение  прочих  остатков  денежных  средств бюджетов сельских поселений</t>
  </si>
  <si>
    <t>Дотации на выравнивание бюджетной обеспеченности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</si>
  <si>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</si>
  <si>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</si>
  <si>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иными организациями остатков субсидий прошлых лет</t>
  </si>
  <si>
    <t>04 7 00 00000</t>
  </si>
  <si>
    <t>04 7 00 48220</t>
  </si>
  <si>
    <t>Муниципальная программа «Развитие физической культуры и спорта в  муниципальном образовании Недокурский сельсовет».</t>
  </si>
  <si>
    <t>Обеспечение деятельности оказание услуг подведомственных учреждений в рамках муниципальной программы «Развитие физической культуры и спорта в  муниципальном образовании Недокурский сельсовет».</t>
  </si>
  <si>
    <t>17</t>
  </si>
  <si>
    <t>14</t>
  </si>
  <si>
    <t>Земельный налог с организаций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</si>
  <si>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</si>
  <si>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t>
  </si>
  <si>
    <t>ГОСУДАРСТВЕННАЯ ПОШЛИНА</t>
  </si>
  <si>
    <t xml:space="preserve"> 01 05 00 00 00 0000 000</t>
  </si>
  <si>
    <t xml:space="preserve"> 01 05 00 00 00 0000 500</t>
  </si>
  <si>
    <t xml:space="preserve"> 01 05 02 00 00 0000 500</t>
  </si>
  <si>
    <t xml:space="preserve"> 01 05 02 01 00 0000 510</t>
  </si>
  <si>
    <t xml:space="preserve"> 01 05 02 01 10 0000 510</t>
  </si>
  <si>
    <t xml:space="preserve"> 01 05 00 00 00 0000 600</t>
  </si>
  <si>
    <t xml:space="preserve"> 01 05 02 00 00 0000 600</t>
  </si>
  <si>
    <t xml:space="preserve"> 01 05 02 01 00 0000 610</t>
  </si>
  <si>
    <t xml:space="preserve"> 01 05 02 01 10 0000 610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</si>
  <si>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</si>
  <si>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межбюджетные трансферты, передаваемые бюджетам </t>
  </si>
  <si>
    <t xml:space="preserve">Субвенции бюджетам на осуществление первичного воинского учета на территориях, где отсутствуют военные комиссариаты
</t>
  </si>
  <si>
    <t>807 1 11 05075 10 2000 120</t>
  </si>
  <si>
    <t>Доходы от сдачи в аренду имущества, составляющего казну сельских поселений (за исключением земельных участков) (пени и проценты по соответствующему платежу)</t>
  </si>
  <si>
    <t>807 1 11 05075 10 3000 120</t>
  </si>
  <si>
    <t>Доходы от сдачи в аренду имущества, составляющего казну сельских поселений (за исключением земельных участков)  (суммы денежных взысканий (штрафов) по соответствующему платежу согласно законодательству Российской Федерации)</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</si>
  <si>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</si>
  <si>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Наименование кода классификации доходов бюджета</t>
  </si>
  <si>
    <t>Код классификации доходов бюджета</t>
  </si>
  <si>
    <t>Наименование кода группы, подгруппы, статьи и вида источника финансирования дефицита бюджета</t>
  </si>
  <si>
    <t xml:space="preserve">Код классификации источников финансирования дефицита бюджета </t>
  </si>
  <si>
    <t>Код главного администратора</t>
  </si>
  <si>
    <t>код аналитической группы подвида</t>
  </si>
  <si>
    <t>код группы подвида</t>
  </si>
  <si>
    <t>код главного администратора</t>
  </si>
  <si>
    <t>Наименование показателя бюджетной классификации</t>
  </si>
  <si>
    <t>Наименование главного распорядителя и наименование показателей бюджетной классификации</t>
  </si>
  <si>
    <t>Код главного распорядителя бюджетных средств</t>
  </si>
  <si>
    <t>Наименование муниципальной программы и наименование показателей бюджетной классификации</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</si>
  <si>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</si>
  <si>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</si>
  <si>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</si>
  <si>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</si>
  <si>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807 1 13 02065 10 0000 130</t>
  </si>
  <si>
    <t>807 1 13 02995 10 0000 130</t>
  </si>
  <si>
    <t>807 1 14 02053 10 0000 410</t>
  </si>
  <si>
    <t>Наименование</t>
  </si>
  <si>
    <t>807 1 14 06025 10 0000 430</t>
  </si>
  <si>
    <t>Доходы от сдачи в аренду имущества, составляющего казну сельских поселений (за исключением земельных участков)</t>
  </si>
  <si>
    <t>Другие вопросы в области жилищно-коммунального хозяйства</t>
  </si>
  <si>
    <t>0505</t>
  </si>
  <si>
    <t>Здравоохранение</t>
  </si>
  <si>
    <t>0900</t>
  </si>
  <si>
    <t>Другие вопросы в области здравоохранения</t>
  </si>
  <si>
    <t>0909</t>
  </si>
  <si>
    <t>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t>
  </si>
  <si>
    <t>04 2 00 48110</t>
  </si>
  <si>
    <t>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</si>
  <si>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непрограмных расходов</t>
  </si>
  <si>
    <t xml:space="preserve">Субсидирование учреждений бюджетной сферы, в том числе казенных, бюджетных, автономных и некоммерческих организаций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</si>
  <si>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t>
  </si>
  <si>
    <t>11</t>
  </si>
  <si>
    <t>150</t>
  </si>
  <si>
    <t>807 2 02 30024 10 7514 150</t>
  </si>
  <si>
    <t>807 2 02 35118 10 0000 150</t>
  </si>
  <si>
    <t>807 2 02 49999 10 0021 150</t>
  </si>
  <si>
    <t>807 2 02 49999 10 0023 150</t>
  </si>
  <si>
    <t>807 2 18 60010 10 0000 150</t>
  </si>
  <si>
    <t>807 2 18 60020 10 0000 150</t>
  </si>
  <si>
    <t>807 2 19 60010 10 0000 150</t>
  </si>
  <si>
    <t>900 1 17 01 050 10 0000 150</t>
  </si>
  <si>
    <t>900 2 08 05 000 10 0000 150</t>
  </si>
  <si>
    <t>807 2 07 05030 10 0000 150</t>
  </si>
  <si>
    <t>807 2 18 05010 10 0000 150</t>
  </si>
  <si>
    <t>807 2 18 05030 10 0000 150</t>
  </si>
  <si>
    <t>807 1 17 14030 10 0000 150</t>
  </si>
  <si>
    <t>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t>
  </si>
  <si>
    <t>Социальная политика</t>
  </si>
  <si>
    <t>Пенсионное обеспечение</t>
  </si>
  <si>
    <t>Доплата к пенсии муниципальных служащих в рамках непрограммных расходов</t>
  </si>
  <si>
    <t>Социальное обеспечение и иные выплаты населению</t>
  </si>
  <si>
    <t>Публичные нормативные социальные выплаты гражданам</t>
  </si>
  <si>
    <t>1000</t>
  </si>
  <si>
    <t>1001</t>
  </si>
  <si>
    <t>300</t>
  </si>
  <si>
    <t>310</t>
  </si>
  <si>
    <t>03 0 00  00000</t>
  </si>
  <si>
    <t>03 1 00 00000</t>
  </si>
  <si>
    <t>03 4 00 00000</t>
  </si>
  <si>
    <t>Обеспечение пожарной безопасности</t>
  </si>
  <si>
    <t>04 8 00 00000</t>
  </si>
  <si>
    <t>04 8 00 01110</t>
  </si>
  <si>
    <t>03 4 00 49320</t>
  </si>
  <si>
    <t>Обеспечение деятельности финансовых, налоговых и таможенных органов и органов финансового (финансово-бюджетного) надзора</t>
  </si>
  <si>
    <t>03  400 00000</t>
  </si>
  <si>
    <t>0501</t>
  </si>
  <si>
    <t>Жилищное хозяйство</t>
  </si>
  <si>
    <t>Закупка товаров, работ и услуг для обеспечения государственных (муниципальных) нужд</t>
  </si>
  <si>
    <t>Расходы по взносам на капитальный ремонт муниципального жилищного фонда  в рамках непрограммных расходов</t>
  </si>
  <si>
    <t>04 2 00 43150</t>
  </si>
  <si>
    <t>04 2 00 49590</t>
  </si>
  <si>
    <t>Расходы на ремонт и содержание муниципальных жилых помещений в рамках непрограммных расходов</t>
  </si>
  <si>
    <t>04 5 00 42060</t>
  </si>
  <si>
    <t>04 5 00 48510</t>
  </si>
  <si>
    <t>807 1 17 01050 10 0000 180</t>
  </si>
  <si>
    <t>807 1 17 05050 10 0000 180</t>
  </si>
  <si>
    <t xml:space="preserve">Прочие безвозмездные поступления в бюджеты сельских поселений </t>
  </si>
  <si>
    <t>Невыясненные поступления, зачисляемые в бюджеты сельских поселений</t>
  </si>
  <si>
    <t>05</t>
  </si>
  <si>
    <t>075</t>
  </si>
  <si>
    <t>Доходы от сдачи в аренду имущества, составляющего казну сельских поселений (за исключением земельных участков)) (сумма платежа (перерасчеты, недоимка и задолженность по соответствующему платежу, в том числе по отмененному))</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</si>
  <si>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</si>
  <si>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</si>
  <si>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</si>
  <si>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сельских поселений</t>
  </si>
  <si>
    <t>Увеличение прочих остатков денежных средств бюджетов сельских поселений</t>
  </si>
  <si>
    <t>Увеличение прочих остатков денежных средств бюджетов</t>
  </si>
  <si>
    <t>Увеличение прочих остатков средств бюджетов</t>
  </si>
  <si>
    <t>Приложение 1</t>
  </si>
  <si>
    <t>807 1 11 05075 10 1000 120</t>
  </si>
  <si>
    <t xml:space="preserve">                                                    Приложение 5</t>
  </si>
  <si>
    <t>Приложение 2</t>
  </si>
  <si>
    <t>Приложение 3</t>
  </si>
  <si>
    <t>Приложение 4</t>
  </si>
  <si>
    <t xml:space="preserve">       Приложение 6</t>
  </si>
  <si>
    <t>Приложение  7</t>
  </si>
  <si>
    <t>Приложение 8</t>
  </si>
  <si>
    <t>Приложение 9</t>
  </si>
  <si>
    <t>04 2 00 S4120</t>
  </si>
  <si>
    <t>03 2 00 S5080</t>
  </si>
  <si>
    <t>04 7 00 10490</t>
  </si>
  <si>
    <t>Подпрограмма «Благоустройство в муниципальном образовании Недокурский сельсовет»</t>
  </si>
  <si>
    <t>Уличное освещение,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</si>
  <si>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 xml:space="preserve">Организация и содержание мест захоронения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                </t>
  </si>
  <si>
    <t>Прочие расходы на благоустройство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</si>
  <si>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 xml:space="preserve">Подпрограмма: «Энергосбережение и повышение энергетической эффективности муниципального образования Недокурский сельсовет» </t>
  </si>
  <si>
    <t>Расходы по энергосбережению и повышению энергетической эффективности в рамках подпрограммы «Энергосбережение и повышение энергетической эффективности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t>
  </si>
  <si>
    <t xml:space="preserve">Подпрограмма:«Энергосбережение и повышение энергетической эффективности муниципального образования Недокурский сельсовет» </t>
  </si>
  <si>
    <t>Организация и содержание мест захоронения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</si>
  <si>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Обеспечение деятельности оказание услуг подведомственных учреждений в рамках муниципальной программы «Развитие физической культуры и спорта в  муниципальном образовании Недокурский сельсовет» .</t>
  </si>
  <si>
    <t>Подпрограмма: «Обеспечение безопасности жизнедеятельности муниципального образования Недокурский сельсовет»</t>
  </si>
  <si>
    <t xml:space="preserve">Подпрограмма: «Развитие транспортной инфраструктуры муниципального образования Недокурский сельсовет» </t>
  </si>
  <si>
    <t xml:space="preserve">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</si>
  <si>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Подпрограмма: «Развитие транспортной инфраструктуры муниципального образования Недокурский сельсовет»</t>
  </si>
  <si>
    <t>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</si>
  <si>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Расходы на обеспечение первичных мер пожарной безопасности в рамках непрограммных расходов</t>
  </si>
  <si>
    <t>Защита населения и территории от чрезвычайных ситуаций природного и техногенного характера, гражданская оборона</t>
  </si>
  <si>
    <t>04 2 00 49190</t>
  </si>
  <si>
    <t>Расходы на выполнение кадастровых работ в рамках непрограммных расходов</t>
  </si>
  <si>
    <t>Иные межбюджетные трансферты выделяемые из бюджета Недокурского сельсовета в районный бюджет по организации исполнения бюджета поселения  в рамках непрограммных расходов</t>
  </si>
  <si>
    <t>Иные межбюджетные трансферты выделяемые из бюджета Недокурского сельсовета в районный бюджет  по организации исполнения бюджета поселения в рамках непрограммных расходов</t>
  </si>
  <si>
    <t>Иные межбюджетные трансферты выделяемые из бюджета Недокурского сельсовета в районный бюджет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t>
  </si>
  <si>
    <t>Реализация мероприятий по предупреждению пожаров и обеспечению пожарной безопасности в рамках подпрограммы"Обеспечение безопасности жизнедеятельности муниципального образования Недокурский сельсовет" муниципальной программы "Улучшение жизнидеятельности населения муниципального образования Недокурский сельсовет"</t>
  </si>
  <si>
    <t>03 1 00 49230</t>
  </si>
  <si>
    <t>Обеспечение первичных мер пожарной безопасности в рамках непрограммных расходов</t>
  </si>
  <si>
    <t>Реализация мероприятий по предупреждению пожаров и обеспечению пожарной безопасности в рамках подпрограммы "Обеспечение безопасности жизнедеятельности муниципального образования Недокурский сельсовет" муниципальной программы "Улучшение жизнидеятельности населения муниципального образования Недокурский сельсовет"</t>
  </si>
  <si>
    <t>18</t>
  </si>
  <si>
    <t>0002</t>
  </si>
  <si>
    <t>04 2 00 00870</t>
  </si>
  <si>
    <t>000 01 05 00 00 00 0000 000</t>
  </si>
  <si>
    <t>000 01 05 00 00 00 0000 500</t>
  </si>
  <si>
    <t>000 01 05 02 00 00 0000 500</t>
  </si>
  <si>
    <t>000 01 05 02 01 00 0000 510</t>
  </si>
  <si>
    <t>000 01 05 00 00 00 0000 600</t>
  </si>
  <si>
    <t>000 01 05 02 00 00 0000 600</t>
  </si>
  <si>
    <t>000 01 05 02 01 00 0000 610</t>
  </si>
  <si>
    <t>31</t>
  </si>
  <si>
    <t>41</t>
  </si>
  <si>
    <t>51</t>
  </si>
  <si>
    <t>61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</si>
  <si>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</si>
  <si>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</si>
  <si>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</si>
  <si>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</si>
  <si>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имущество физических лиц , взимаемый по ставкам , применяемым к объектам налогообложения , расположенным в границах сельских поселений</t>
  </si>
  <si>
    <t>070</t>
  </si>
  <si>
    <t>Доходы от сдачи в аренду имущества, составляющего государственную (муниципальную) казну (за исключением земельных участков)</t>
  </si>
  <si>
    <t>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t>
  </si>
  <si>
    <t>исполнено</t>
  </si>
  <si>
    <t>% исполнения</t>
  </si>
  <si>
    <t>Исполнено</t>
  </si>
  <si>
    <t xml:space="preserve">"Об исполнении бюджета Недокурского сельсовета  Кежемского района Красноярского края за 2020 год" </t>
  </si>
  <si>
    <t>2020 год</t>
  </si>
  <si>
    <t xml:space="preserve">  бюджета   Недокурского сельсовета  за 2020 год </t>
  </si>
  <si>
    <t xml:space="preserve"> источников внутреннего финансирования дефицита бюджета Недокурского сельсовета за 2020 год</t>
  </si>
  <si>
    <t xml:space="preserve">Доходы бюджета Недокурского сельсовета за 2020 год </t>
  </si>
  <si>
    <t>Распределение расходов бюджета Недокурского сельсовета за 2020  год по разделам и подразделам классификации расходов бюджетов Российской Федерации</t>
  </si>
  <si>
    <t xml:space="preserve">Ведомственная структура расходов бюджета Недокурского сельсовета за 2020 год  </t>
  </si>
  <si>
    <t>Распределение бюджетных ассигнований по целевым статьям (муниципальным программам Недокурского сельсовета и непрограммным направлениям деятельности), группам и подгруппам видов расходов, разделам, подразделам классификации расходов бюджета сельсовета за  2020 год</t>
  </si>
  <si>
    <t>Всего доходы  бюджета сельсовета за 2020 год</t>
  </si>
  <si>
    <t>807 1 16 10100 10 0000 140</t>
  </si>
  <si>
    <t>807 1 16 02020 02 0000 140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</si>
  <si>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</si>
  <si>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807 1 16 07090 10 0000 140</t>
  </si>
  <si>
    <t>Иные штрафы, неустойки, пени, уплаченные  в соответствии с законом или договором в случае не исполнения или ненадлежащего исполнения обязательств перед муниципальным органом, (муниципальным казенным учреждением)сельского поселения</t>
  </si>
  <si>
    <t>807 2 02 16001 10 0000 150</t>
  </si>
  <si>
    <t>Дотации бюджетам сельских поселений на выравнивание бюджетной обеспеченности из бюджетов муниципальных районов</t>
  </si>
  <si>
    <t xml:space="preserve">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t>
  </si>
  <si>
    <t>807 2 02 49999 10 0001 150</t>
  </si>
  <si>
    <t xml:space="preserve">Прочие межбюджетные трансферты, передаваемые бюджетам сельских поселений (на поддержку мер по обеспечению сбалансированности бюджетов) </t>
  </si>
  <si>
    <t>807 2 02 49999 10 0002 150</t>
  </si>
  <si>
    <t xml:space="preserve">Прочие межбюджетные трансферты, передаваемые бюджетам сельских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</si>
  <si>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807 2 02 49999 10 0008 150</t>
  </si>
  <si>
    <t xml:space="preserve">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t>
  </si>
  <si>
    <t>807 2 02 49999 10 0009 150</t>
  </si>
  <si>
    <t xml:space="preserve">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t>
  </si>
  <si>
    <t>807 2 02 49999 10 0010 150</t>
  </si>
  <si>
    <t xml:space="preserve">Прочие межбюджетные трансферты, передаваемые бюджетам сельских поселений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t>
  </si>
  <si>
    <t>807 2 02 49999 10 0011 150</t>
  </si>
  <si>
    <t xml:space="preserve">Прочие межбюджетные трансферты, передаваемые бюджетам сельских поселений (на обеспечение первичных мер пожарной безопасности) </t>
  </si>
  <si>
    <t>807 2 02 49999 10 0012 150</t>
  </si>
  <si>
    <t>Прочие межбюджетные трансферты, передаваемые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</si>
  <si>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807 2 02 49999 10 0013 150</t>
  </si>
  <si>
    <t>Прочие межбюджетные трансферты, передаваемые бюджетам сельских поселений (на создание условий для развития услуг связи в малочисленных и труднодоступных населенных пунктах Красноярского края)</t>
  </si>
  <si>
    <t>807 2 02 49999 10 0014 150</t>
  </si>
  <si>
    <t>Прочие межбюджетные трансферты, передаваемые бюджетам сельских поселений ( на повышение безопасности дорожного движения)</t>
  </si>
  <si>
    <t>807 2 02 49999 10 0015 150</t>
  </si>
  <si>
    <t>Прочие межбюджетные трансферты, передаваемые бюджетам сельских поселений (на повышение безопасности дорожного движения, за счет средств дорожного фонда Красноярского края)</t>
  </si>
  <si>
    <t>807 2 02 49999 10 0016 150</t>
  </si>
  <si>
    <t>Прочие межбюджетные трансферты, передаваемые бюджетам сельских поселений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</si>
  <si>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807 2 02 49999 10 0020 150</t>
  </si>
  <si>
    <t xml:space="preserve">Прочие межбюджетные трансферты, передаваемые бюджетам сельских поселений (поддержка лучших сельских учреждений культуры) </t>
  </si>
  <si>
    <t xml:space="preserve">Прочие межбюджетные трансферты, передаваемые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(софинансирование))  </t>
  </si>
  <si>
    <t xml:space="preserve">Прочие межбюджетные трансферты, передаваемые бюджетам сельских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t>
  </si>
  <si>
    <t>807 2 02 49999 10 0027 150</t>
  </si>
  <si>
    <t>Прочие межбюджетные трансферты, передаваемые бюджетам сельских поселений (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</si>
  <si>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0001</t>
  </si>
  <si>
    <t>0009</t>
  </si>
  <si>
    <t>0011</t>
  </si>
  <si>
    <t>0016</t>
  </si>
  <si>
    <t>0020</t>
  </si>
  <si>
    <t xml:space="preserve">Прочие межбюджетные трансферты, передаваемые бюджетам сельских поселений ( поддержка лучших сельских учреждений культуры) </t>
  </si>
  <si>
    <t>0023</t>
  </si>
  <si>
    <t>0027</t>
  </si>
  <si>
    <t xml:space="preserve">Прочие межбюджетные трансферты, передаваемые бюджетам сельских поселений (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t>
  </si>
  <si>
    <t>Распределение иных межбюджетных трансфертов,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района за 2020 год</t>
  </si>
  <si>
    <t xml:space="preserve">Объем межбюджетных трансфертов, получаемых из других бюджетов бюджетной системы Российской Федерации Недокурского сельсовета  за 2020 год </t>
  </si>
  <si>
    <t>Иные межбюджетные трансферты, передаваемые из бюджета Недокурского сельсовета в районный бюджет (на обеспечение развития и укрепления материально-технической базы домов культуры в населенных пунктах с числом жителей до 50 тысяч человек)</t>
  </si>
  <si>
    <t>Иные межбюджетные трансферты выделяемые из бюджета Недокурского сельсовета в районный бюджет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непрограммных расходов</t>
  </si>
  <si>
    <t>Иные межбюджетные трансферты выделяемые из бюджета Недокурского сельсовета в районный бюджет (поддержка лучших сельских учреждений культуры) в рамках непрограммных расходов</t>
  </si>
  <si>
    <t>Обеспечение проведения выборов и референдумов</t>
  </si>
  <si>
    <t>0107</t>
  </si>
  <si>
    <t>Резервные фонды</t>
  </si>
  <si>
    <t>0111</t>
  </si>
  <si>
    <t>16</t>
  </si>
  <si>
    <t>Субвенции бюджетам бюджетной системы Российской Федерации</t>
  </si>
  <si>
    <t>7514</t>
  </si>
  <si>
    <t>04 1 00 10350</t>
  </si>
  <si>
    <t>04 1 00 10360</t>
  </si>
  <si>
    <t>Расходы на повышение с 1 июня 2020 года размеров оплаты труда отдельным категориям работников бюджетной сферы Красноярского края  в рамках непрограмных расходов</t>
  </si>
  <si>
    <t>04 1 00 10490</t>
  </si>
  <si>
    <t>Прочие непрограмные расходы</t>
  </si>
  <si>
    <t>Подготовка и проведение выборов в органы местного самоуправления</t>
  </si>
  <si>
    <t>04 2 00 49120</t>
  </si>
  <si>
    <t>Специальные расходы</t>
  </si>
  <si>
    <t>880</t>
  </si>
  <si>
    <t>Резервные фонды местной администрации</t>
  </si>
  <si>
    <t>04 3 00 00000</t>
  </si>
  <si>
    <t>Резервные фонды местной администрации в рамках непрограммных расходов</t>
  </si>
  <si>
    <t>04 3 00 10110</t>
  </si>
  <si>
    <t>Резервные средства</t>
  </si>
  <si>
    <t>Прочие расходы, осуществляемые органами местного самоуправления поселений в рамках непрограммных расходов</t>
  </si>
  <si>
    <t>04 2 00 49680</t>
  </si>
  <si>
    <t xml:space="preserve">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«Развитие транспортной инфраструктуры муниципального образования Недокурский сельсовет»   муниципальной программы «Улучшение жизнедеятельности населения муниципального образования Недокурский сельсовет» </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</si>
  <si>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Недокурский сельсовет о возмещении вреда, причиненного незаконными действиями (бездействием) органов местного самоуправления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по иным искам о взыскании денежных средств за счет казны муниципального образования Недокурский сельсовет (за исключением судебных актов о взыскании денежных средств в порядке субсидиарной ответственности главных распорядителей средств бюджета поселения) в рамках непрограммных расходов органов местного самоуправления</t>
  </si>
  <si>
    <t>Уличное освещение, в рамках подпрограммы «Благоустройство в муниципальном образовании Недокурский сельсовет» муниципальной программы «Улучшение жизнедеятельности населения муниципального образования Недокурский сельсовет»</t>
  </si>
  <si>
    <t>Прочие непрограмные мероприятия</t>
  </si>
  <si>
    <t>Расходы на выполнение кадастровых работ в рамках не программных расходов</t>
  </si>
  <si>
    <t>04 6 00 00000</t>
  </si>
  <si>
    <t>Мероприятия в области занятости населения в рамках непрограммных расходов</t>
  </si>
  <si>
    <t>04 6 00 46040</t>
  </si>
  <si>
    <t>04 7 00 10480</t>
  </si>
  <si>
    <t>Иные межбюджетные трансферты выделяемые из бюджета Недокурского сельсовета в районный бюджет  (на обеспечение развития и укрепления материально-технической базы домов культуры в населенных пунктах с числом жителей до 50 тысяч человек) в рамках непрограммных расходов</t>
  </si>
  <si>
    <t>04 7 00 L5193</t>
  </si>
  <si>
    <t>04 2 00 49640</t>
  </si>
  <si>
    <t>Условно утвержденные расходы</t>
  </si>
  <si>
    <t>04 1 00  10350</t>
  </si>
  <si>
    <t>04 1 00  10360</t>
  </si>
  <si>
    <t>04 1 00  10490</t>
  </si>
  <si>
    <t>Транспортировка в морг безродных, невостребованных и неопознанных умерших в рамках непрограммных расходов</t>
  </si>
  <si>
    <t>Подготовка и проведение выборов в органы местного самоуправления в рамках непрограммных расходов</t>
  </si>
  <si>
    <t>Резервные фонды местной администрации, в рамках непрограммных расходов</t>
  </si>
  <si>
    <t>8</t>
  </si>
  <si>
    <t>13</t>
  </si>
  <si>
    <t>995</t>
  </si>
  <si>
    <t>№ 6-30 р   от 15.05.2021</t>
  </si>
  <si>
    <t xml:space="preserve">к решению Недокурского сельского Совета депутатов </t>
  </si>
  <si>
    <t xml:space="preserve">к решению Недокурского сельского Совета депутатов "Об исполнении бюджета Недокурского сельсовета  Кежемского района Красноярского края за 2020 год" </t>
  </si>
</sst>
</file>

<file path=xl/styles.xml><?xml version="1.0" encoding="utf-8"?>
<styleSheet xmlns="http://schemas.openxmlformats.org/spreadsheetml/2006/main">
  <numFmts count="8">
    <numFmt numFmtId="164" formatCode="0.000"/>
    <numFmt numFmtId="165" formatCode="#,##0.000"/>
    <numFmt numFmtId="166" formatCode="#,##0.000000000"/>
    <numFmt numFmtId="167" formatCode="0.00000"/>
    <numFmt numFmtId="168" formatCode="#,##0.00000"/>
    <numFmt numFmtId="169" formatCode="0.0%"/>
    <numFmt numFmtId="170" formatCode="#,##0.0"/>
    <numFmt numFmtId="171" formatCode="0.0"/>
  </numFmts>
  <fonts count="30">
    <font>
      <sz val="11"/>
      <color theme="1"/>
      <name val="Calibri"/>
      <family val="2"/>
      <charset val="204"/>
      <scheme val="minor"/>
    </font>
    <font>
      <sz val="11"/>
      <color indexed="8"/>
      <name val="Calibri"/>
      <family val="2"/>
      <charset val="204"/>
    </font>
    <font>
      <b/>
      <sz val="10"/>
      <name val="Times New Roman"/>
      <family val="1"/>
      <charset val="204"/>
    </font>
    <font>
      <sz val="10"/>
      <name val="Times New Roman"/>
      <family val="1"/>
      <charset val="204"/>
    </font>
    <font>
      <sz val="10"/>
      <name val="Arial Cyr"/>
      <charset val="204"/>
    </font>
    <font>
      <sz val="8"/>
      <name val="Calibri"/>
      <family val="2"/>
      <charset val="204"/>
    </font>
    <font>
      <sz val="12"/>
      <color indexed="8"/>
      <name val="Times New Roman"/>
      <family val="1"/>
      <charset val="204"/>
    </font>
    <font>
      <sz val="12"/>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b/>
      <i/>
      <sz val="10"/>
      <name val="Times New Roman"/>
      <family val="1"/>
      <charset val="204"/>
    </font>
    <font>
      <i/>
      <sz val="10"/>
      <name val="Times New Roman"/>
      <family val="1"/>
      <charset val="204"/>
    </font>
    <font>
      <b/>
      <sz val="11"/>
      <color indexed="8"/>
      <name val="Times New Roman"/>
      <family val="1"/>
      <charset val="204"/>
    </font>
    <font>
      <sz val="12"/>
      <color indexed="8"/>
      <name val="Calibri"/>
      <family val="2"/>
      <charset val="204"/>
    </font>
    <font>
      <sz val="11"/>
      <color indexed="8"/>
      <name val="Times New Roman"/>
      <family val="1"/>
      <charset val="204"/>
    </font>
    <font>
      <sz val="10"/>
      <name val="Times New Roman"/>
      <family val="1"/>
    </font>
    <font>
      <b/>
      <sz val="12"/>
      <name val="Arial Cyr"/>
      <family val="2"/>
      <charset val="204"/>
    </font>
    <font>
      <b/>
      <sz val="10"/>
      <name val="Arial Cyr"/>
      <family val="2"/>
      <charset val="204"/>
    </font>
    <font>
      <b/>
      <sz val="10"/>
      <name val="Times New Roman"/>
      <family val="1"/>
    </font>
    <font>
      <sz val="8"/>
      <color theme="1"/>
      <name val="Calibri"/>
      <family val="2"/>
      <charset val="204"/>
      <scheme val="minor"/>
    </font>
    <font>
      <sz val="12"/>
      <name val="Helv"/>
      <charset val="204"/>
    </font>
    <font>
      <sz val="12"/>
      <name val="Arial Cyr"/>
      <charset val="204"/>
    </font>
    <font>
      <sz val="11"/>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sz val="10"/>
      <name val="Calibri"/>
      <family val="2"/>
      <charset val="204"/>
    </font>
    <font>
      <sz val="10"/>
      <color indexed="10"/>
      <name val="Times New Roman"/>
      <family val="1"/>
      <charset val="204"/>
    </font>
    <font>
      <sz val="10"/>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0" fontId="4" fillId="0" borderId="0"/>
    <xf numFmtId="0" fontId="20" fillId="0" borderId="0"/>
    <xf numFmtId="0" fontId="20" fillId="0" borderId="0"/>
    <xf numFmtId="0" fontId="20" fillId="0" borderId="0"/>
    <xf numFmtId="0" fontId="20" fillId="0" borderId="0"/>
    <xf numFmtId="0" fontId="4" fillId="0" borderId="0"/>
    <xf numFmtId="0" fontId="4" fillId="0" borderId="0"/>
  </cellStyleXfs>
  <cellXfs count="341">
    <xf numFmtId="0" fontId="0" fillId="0" borderId="0" xfId="0"/>
    <xf numFmtId="0" fontId="3" fillId="0" borderId="2" xfId="6" applyFont="1" applyFill="1" applyBorder="1" applyAlignment="1">
      <alignment horizontal="center" wrapText="1" shrinkToFit="1"/>
    </xf>
    <xf numFmtId="0" fontId="6" fillId="0" borderId="0" xfId="0" applyFont="1"/>
    <xf numFmtId="0" fontId="6" fillId="0" borderId="0" xfId="0" applyFont="1" applyAlignment="1">
      <alignment horizontal="center"/>
    </xf>
    <xf numFmtId="0" fontId="3" fillId="0" borderId="0" xfId="0" applyFont="1" applyFill="1" applyAlignment="1">
      <alignment horizontal="left"/>
    </xf>
    <xf numFmtId="0" fontId="3" fillId="0" borderId="3" xfId="0" applyFont="1" applyFill="1" applyBorder="1" applyAlignment="1">
      <alignment horizontal="left" wrapText="1"/>
    </xf>
    <xf numFmtId="0" fontId="9" fillId="0" borderId="3" xfId="0" applyFont="1" applyFill="1" applyBorder="1" applyAlignment="1">
      <alignment horizontal="justify" wrapText="1"/>
    </xf>
    <xf numFmtId="0" fontId="9" fillId="0" borderId="3" xfId="0" applyFont="1" applyFill="1" applyBorder="1" applyAlignment="1">
      <alignment horizontal="justify"/>
    </xf>
    <xf numFmtId="0" fontId="3" fillId="0" borderId="3" xfId="0" applyFont="1" applyFill="1" applyBorder="1" applyAlignment="1">
      <alignment horizontal="justify"/>
    </xf>
    <xf numFmtId="0" fontId="9" fillId="0" borderId="3" xfId="0" applyFont="1" applyFill="1" applyBorder="1" applyAlignment="1">
      <alignment wrapText="1" shrinkToFit="1"/>
    </xf>
    <xf numFmtId="0" fontId="9" fillId="0" borderId="0" xfId="0" applyFont="1" applyFill="1"/>
    <xf numFmtId="0" fontId="9" fillId="0" borderId="3" xfId="0" applyNumberFormat="1" applyFont="1" applyFill="1" applyBorder="1" applyAlignment="1">
      <alignment horizontal="justify"/>
    </xf>
    <xf numFmtId="0" fontId="10" fillId="0" borderId="0" xfId="0" applyFont="1" applyFill="1"/>
    <xf numFmtId="0" fontId="3" fillId="0" borderId="0" xfId="0" applyFont="1" applyFill="1" applyAlignment="1">
      <alignment horizontal="center"/>
    </xf>
    <xf numFmtId="0" fontId="3" fillId="0" borderId="3" xfId="0" applyFont="1" applyBorder="1" applyAlignment="1">
      <alignment horizontal="center"/>
    </xf>
    <xf numFmtId="0" fontId="3" fillId="0" borderId="3" xfId="0" applyFont="1" applyFill="1" applyBorder="1" applyAlignment="1">
      <alignment horizontal="center" wrapText="1"/>
    </xf>
    <xf numFmtId="0" fontId="3" fillId="0" borderId="3" xfId="0" applyFont="1" applyFill="1" applyBorder="1" applyAlignment="1">
      <alignment horizontal="center"/>
    </xf>
    <xf numFmtId="0" fontId="2" fillId="0" borderId="3" xfId="0" applyFont="1" applyFill="1" applyBorder="1" applyAlignment="1">
      <alignment horizontal="left" vertical="top" wrapText="1"/>
    </xf>
    <xf numFmtId="49" fontId="2" fillId="0" borderId="3" xfId="0"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2" fillId="0" borderId="3" xfId="0" applyFont="1" applyFill="1" applyBorder="1" applyAlignment="1" applyProtection="1">
      <alignment horizontal="left" vertical="top" wrapText="1"/>
      <protection locked="0"/>
    </xf>
    <xf numFmtId="49" fontId="2" fillId="0" borderId="3" xfId="0" applyNumberFormat="1" applyFont="1" applyFill="1" applyBorder="1" applyAlignment="1">
      <alignment horizontal="center" vertical="top" wrapText="1"/>
    </xf>
    <xf numFmtId="0" fontId="3" fillId="0" borderId="3" xfId="0" applyFont="1" applyFill="1" applyBorder="1" applyAlignment="1" applyProtection="1">
      <alignment horizontal="left" vertical="top" wrapText="1"/>
      <protection locked="0"/>
    </xf>
    <xf numFmtId="0" fontId="3" fillId="2" borderId="3" xfId="0" applyFont="1" applyFill="1" applyBorder="1" applyAlignment="1">
      <alignment horizontal="left" vertical="top" wrapText="1"/>
    </xf>
    <xf numFmtId="49" fontId="3" fillId="2"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0" fontId="14" fillId="0" borderId="0" xfId="0" applyFont="1"/>
    <xf numFmtId="0" fontId="14" fillId="0" borderId="0" xfId="0" applyFont="1" applyAlignment="1">
      <alignment horizontal="right"/>
    </xf>
    <xf numFmtId="0" fontId="6" fillId="0" borderId="0" xfId="0" applyFont="1" applyAlignment="1">
      <alignment horizontal="right"/>
    </xf>
    <xf numFmtId="0" fontId="6" fillId="0" borderId="0" xfId="0" applyFont="1" applyAlignment="1"/>
    <xf numFmtId="0" fontId="6" fillId="0" borderId="0" xfId="0" applyFont="1" applyAlignment="1">
      <alignment vertical="top" wrapText="1"/>
    </xf>
    <xf numFmtId="0" fontId="6" fillId="0" borderId="0" xfId="0" applyFont="1" applyAlignment="1">
      <alignment horizontal="center" vertical="top" wrapText="1"/>
    </xf>
    <xf numFmtId="0" fontId="16" fillId="2" borderId="0" xfId="7" applyFont="1" applyFill="1" applyProtection="1">
      <protection locked="0"/>
    </xf>
    <xf numFmtId="165" fontId="16" fillId="2" borderId="0" xfId="7" applyNumberFormat="1" applyFont="1" applyFill="1" applyBorder="1" applyProtection="1">
      <protection locked="0"/>
    </xf>
    <xf numFmtId="0" fontId="16" fillId="2" borderId="0" xfId="7" applyFont="1" applyFill="1" applyBorder="1"/>
    <xf numFmtId="0" fontId="16" fillId="2" borderId="0" xfId="7" applyFont="1" applyFill="1"/>
    <xf numFmtId="0" fontId="1" fillId="2" borderId="0" xfId="7" applyFont="1" applyFill="1" applyProtection="1">
      <protection locked="0"/>
    </xf>
    <xf numFmtId="0" fontId="18" fillId="2" borderId="0" xfId="7" applyFont="1" applyFill="1" applyProtection="1">
      <protection locked="0"/>
    </xf>
    <xf numFmtId="0" fontId="19" fillId="2" borderId="0" xfId="7" applyFont="1" applyFill="1" applyBorder="1" applyAlignment="1" applyProtection="1">
      <alignment horizontal="center"/>
      <protection locked="0"/>
    </xf>
    <xf numFmtId="165" fontId="1" fillId="2" borderId="0" xfId="7" applyNumberFormat="1" applyFont="1" applyFill="1" applyBorder="1" applyAlignment="1" applyProtection="1">
      <alignment horizontal="right"/>
      <protection locked="0"/>
    </xf>
    <xf numFmtId="2" fontId="3" fillId="2" borderId="3" xfId="7" applyNumberFormat="1" applyFont="1" applyFill="1" applyBorder="1" applyAlignment="1" applyProtection="1">
      <alignment horizontal="center" vertical="center"/>
      <protection locked="0"/>
    </xf>
    <xf numFmtId="0" fontId="3" fillId="2" borderId="3" xfId="7" applyFont="1" applyFill="1" applyBorder="1" applyAlignment="1" applyProtection="1">
      <alignment horizontal="center"/>
      <protection locked="0"/>
    </xf>
    <xf numFmtId="49" fontId="2" fillId="2" borderId="3" xfId="7" applyNumberFormat="1" applyFont="1" applyFill="1" applyBorder="1" applyAlignment="1" applyProtection="1">
      <alignment horizontal="center"/>
      <protection locked="0"/>
    </xf>
    <xf numFmtId="49" fontId="2" fillId="2" borderId="3" xfId="7" applyNumberFormat="1" applyFont="1" applyFill="1" applyBorder="1" applyAlignment="1" applyProtection="1">
      <alignment horizontal="right"/>
      <protection locked="0"/>
    </xf>
    <xf numFmtId="0" fontId="2" fillId="2" borderId="3" xfId="7" applyFont="1" applyFill="1" applyBorder="1" applyProtection="1">
      <protection locked="0"/>
    </xf>
    <xf numFmtId="49" fontId="2" fillId="2" borderId="3" xfId="7" applyNumberFormat="1" applyFont="1" applyFill="1" applyBorder="1" applyProtection="1">
      <protection locked="0"/>
    </xf>
    <xf numFmtId="49" fontId="2" fillId="2" borderId="3" xfId="7" applyNumberFormat="1" applyFont="1" applyFill="1" applyBorder="1" applyAlignment="1" applyProtection="1">
      <alignment horizontal="left"/>
      <protection locked="0"/>
    </xf>
    <xf numFmtId="49" fontId="3" fillId="2" borderId="3" xfId="7" applyNumberFormat="1" applyFont="1" applyFill="1" applyBorder="1" applyAlignment="1" applyProtection="1">
      <alignment vertical="top"/>
      <protection locked="0"/>
    </xf>
    <xf numFmtId="49" fontId="3" fillId="2" borderId="3" xfId="7" applyNumberFormat="1" applyFont="1" applyFill="1" applyBorder="1" applyAlignment="1" applyProtection="1">
      <alignment horizontal="left" vertical="top"/>
      <protection locked="0"/>
    </xf>
    <xf numFmtId="49" fontId="3" fillId="2" borderId="3" xfId="7" applyNumberFormat="1" applyFont="1" applyFill="1" applyBorder="1" applyAlignment="1" applyProtection="1">
      <alignment horizontal="right" vertical="top"/>
      <protection locked="0"/>
    </xf>
    <xf numFmtId="0" fontId="3" fillId="2" borderId="3" xfId="7" applyFont="1" applyFill="1" applyBorder="1" applyAlignment="1" applyProtection="1">
      <alignment vertical="top" wrapText="1"/>
      <protection locked="0"/>
    </xf>
    <xf numFmtId="0" fontId="9" fillId="2" borderId="3" xfId="3" applyFont="1" applyFill="1" applyBorder="1" applyAlignment="1">
      <alignment wrapText="1"/>
    </xf>
    <xf numFmtId="49" fontId="3" fillId="2" borderId="3" xfId="0" applyNumberFormat="1" applyFont="1" applyFill="1" applyBorder="1" applyAlignment="1">
      <alignment vertical="top"/>
    </xf>
    <xf numFmtId="0" fontId="3" fillId="2" borderId="3" xfId="0" applyFont="1" applyFill="1" applyBorder="1" applyAlignment="1">
      <alignment wrapText="1"/>
    </xf>
    <xf numFmtId="49" fontId="3" fillId="2" borderId="3" xfId="0" applyNumberFormat="1" applyFont="1" applyFill="1" applyBorder="1"/>
    <xf numFmtId="49" fontId="2" fillId="2" borderId="3" xfId="0" applyNumberFormat="1" applyFont="1" applyFill="1" applyBorder="1"/>
    <xf numFmtId="0" fontId="2" fillId="2" borderId="3" xfId="0" applyFont="1" applyFill="1" applyBorder="1" applyAlignment="1">
      <alignment wrapText="1"/>
    </xf>
    <xf numFmtId="49" fontId="3" fillId="2" borderId="3" xfId="7" applyNumberFormat="1" applyFont="1" applyFill="1" applyBorder="1" applyAlignment="1" applyProtection="1">
      <alignment horizontal="left" vertical="top" wrapText="1"/>
      <protection locked="0"/>
    </xf>
    <xf numFmtId="49" fontId="3" fillId="2" borderId="3" xfId="7" applyNumberFormat="1" applyFont="1" applyFill="1" applyBorder="1" applyAlignment="1" applyProtection="1">
      <alignment vertical="top" wrapText="1"/>
      <protection locked="0"/>
    </xf>
    <xf numFmtId="49" fontId="3" fillId="2" borderId="3" xfId="7" applyNumberFormat="1" applyFont="1" applyFill="1" applyBorder="1" applyAlignment="1" applyProtection="1">
      <alignment horizontal="right" vertical="top" wrapText="1"/>
      <protection locked="0"/>
    </xf>
    <xf numFmtId="49" fontId="2" fillId="2" borderId="3" xfId="7" applyNumberFormat="1" applyFont="1" applyFill="1" applyBorder="1" applyAlignment="1" applyProtection="1">
      <alignment vertical="top"/>
      <protection locked="0"/>
    </xf>
    <xf numFmtId="49" fontId="2" fillId="2" borderId="3" xfId="7" applyNumberFormat="1" applyFont="1" applyFill="1" applyBorder="1" applyAlignment="1" applyProtection="1">
      <alignment horizontal="right" vertical="top"/>
      <protection locked="0"/>
    </xf>
    <xf numFmtId="0" fontId="2" fillId="2" borderId="3" xfId="7" applyFont="1" applyFill="1" applyBorder="1" applyAlignment="1" applyProtection="1">
      <alignment vertical="top" wrapText="1"/>
      <protection locked="0"/>
    </xf>
    <xf numFmtId="0" fontId="12" fillId="2" borderId="0" xfId="7" applyFont="1" applyFill="1"/>
    <xf numFmtId="0" fontId="3" fillId="2" borderId="0" xfId="7" applyFont="1" applyFill="1"/>
    <xf numFmtId="0" fontId="19" fillId="2" borderId="0" xfId="7" applyFont="1" applyFill="1"/>
    <xf numFmtId="0" fontId="2" fillId="2" borderId="0" xfId="7" applyFont="1" applyFill="1"/>
    <xf numFmtId="0" fontId="3" fillId="2" borderId="3" xfId="7" applyNumberFormat="1" applyFont="1" applyFill="1" applyBorder="1" applyAlignment="1" applyProtection="1">
      <alignment vertical="top" wrapText="1"/>
      <protection locked="0"/>
    </xf>
    <xf numFmtId="49" fontId="7" fillId="0" borderId="3" xfId="7" applyNumberFormat="1" applyFont="1" applyFill="1" applyBorder="1" applyProtection="1">
      <protection locked="0"/>
    </xf>
    <xf numFmtId="49" fontId="7" fillId="0" borderId="3" xfId="7" applyNumberFormat="1" applyFont="1" applyFill="1" applyBorder="1" applyAlignment="1" applyProtection="1">
      <alignment horizontal="right"/>
      <protection locked="0"/>
    </xf>
    <xf numFmtId="0" fontId="8" fillId="0" borderId="3" xfId="7" applyFont="1" applyFill="1" applyBorder="1" applyAlignment="1" applyProtection="1">
      <alignment vertical="top" wrapText="1"/>
      <protection locked="0"/>
    </xf>
    <xf numFmtId="49" fontId="3" fillId="0" borderId="1" xfId="6" applyNumberFormat="1" applyFont="1" applyFill="1" applyBorder="1" applyAlignment="1">
      <alignment horizontal="center" vertical="center" wrapText="1" shrinkToFit="1"/>
    </xf>
    <xf numFmtId="49" fontId="3" fillId="0" borderId="3"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wrapText="1" shrinkToFit="1"/>
    </xf>
    <xf numFmtId="49" fontId="3" fillId="0" borderId="3" xfId="0" applyNumberFormat="1" applyFont="1" applyFill="1" applyBorder="1" applyAlignment="1">
      <alignment horizontal="center" vertical="center" wrapText="1" shrinkToFit="1"/>
    </xf>
    <xf numFmtId="49" fontId="9" fillId="0" borderId="5"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21" fillId="0" borderId="0" xfId="0" applyFont="1"/>
    <xf numFmtId="0" fontId="7" fillId="0" borderId="0" xfId="0" applyFont="1"/>
    <xf numFmtId="0" fontId="7" fillId="0" borderId="0" xfId="0" applyFont="1" applyAlignment="1">
      <alignment horizontal="right"/>
    </xf>
    <xf numFmtId="0" fontId="22" fillId="0" borderId="0" xfId="0" applyFont="1"/>
    <xf numFmtId="49" fontId="22" fillId="0" borderId="0" xfId="0" applyNumberFormat="1" applyFont="1"/>
    <xf numFmtId="0" fontId="7" fillId="0" borderId="0" xfId="0" applyFont="1" applyFill="1" applyAlignment="1">
      <alignment horizontal="center"/>
    </xf>
    <xf numFmtId="0" fontId="7" fillId="0" borderId="0" xfId="0" applyFont="1" applyBorder="1" applyAlignment="1">
      <alignment horizontal="center"/>
    </xf>
    <xf numFmtId="0" fontId="7" fillId="0" borderId="0" xfId="0" applyFont="1" applyBorder="1"/>
    <xf numFmtId="49" fontId="21" fillId="0" borderId="0" xfId="0" applyNumberFormat="1" applyFont="1"/>
    <xf numFmtId="0" fontId="7" fillId="0" borderId="0" xfId="0" applyFont="1" applyAlignment="1">
      <alignment wrapText="1"/>
    </xf>
    <xf numFmtId="0" fontId="7" fillId="0" borderId="3" xfId="0" applyFont="1" applyBorder="1" applyAlignment="1">
      <alignment vertical="top" wrapText="1"/>
    </xf>
    <xf numFmtId="0" fontId="7" fillId="0" borderId="3" xfId="0" applyFont="1" applyBorder="1" applyAlignment="1">
      <alignment horizontal="center" vertical="top" wrapText="1"/>
    </xf>
    <xf numFmtId="0" fontId="7" fillId="0" borderId="3" xfId="0" applyFont="1" applyBorder="1" applyAlignment="1">
      <alignment horizontal="center" vertical="top"/>
    </xf>
    <xf numFmtId="49" fontId="7" fillId="0" borderId="3" xfId="0" applyNumberFormat="1" applyFont="1" applyBorder="1" applyAlignment="1">
      <alignment horizontal="center" vertical="top" wrapText="1"/>
    </xf>
    <xf numFmtId="0" fontId="22" fillId="0" borderId="0" xfId="0" applyFont="1" applyBorder="1"/>
    <xf numFmtId="0" fontId="21" fillId="0" borderId="0" xfId="0" applyFont="1" applyAlignment="1">
      <alignment wrapText="1"/>
    </xf>
    <xf numFmtId="0" fontId="13" fillId="0" borderId="0" xfId="0" applyFont="1" applyAlignment="1">
      <alignment horizontal="center" vertical="center"/>
    </xf>
    <xf numFmtId="0" fontId="3" fillId="2" borderId="3" xfId="7" applyFont="1" applyFill="1" applyBorder="1" applyAlignment="1" applyProtection="1">
      <alignment textRotation="90" wrapText="1"/>
      <protection locked="0"/>
    </xf>
    <xf numFmtId="0" fontId="9" fillId="0" borderId="0" xfId="0" applyFont="1" applyFill="1" applyAlignment="1">
      <alignment horizontal="center" vertical="center"/>
    </xf>
    <xf numFmtId="0" fontId="9" fillId="0" borderId="3" xfId="0" applyFont="1" applyFill="1" applyBorder="1" applyAlignment="1">
      <alignment horizontal="center" vertical="center"/>
    </xf>
    <xf numFmtId="0" fontId="2" fillId="2" borderId="3" xfId="7" applyNumberFormat="1" applyFont="1" applyFill="1" applyBorder="1" applyAlignment="1" applyProtection="1">
      <alignment vertical="top" wrapText="1"/>
      <protection locked="0"/>
    </xf>
    <xf numFmtId="0" fontId="2" fillId="0" borderId="0" xfId="0" applyFont="1" applyFill="1" applyBorder="1" applyAlignment="1">
      <alignment horizontal="center" wrapText="1"/>
    </xf>
    <xf numFmtId="0" fontId="23" fillId="0" borderId="0" xfId="0" applyFont="1"/>
    <xf numFmtId="0" fontId="23" fillId="2" borderId="0" xfId="0" applyFont="1" applyFill="1"/>
    <xf numFmtId="0" fontId="3" fillId="0" borderId="0" xfId="0" applyFont="1"/>
    <xf numFmtId="166" fontId="23" fillId="0" borderId="0" xfId="0" applyNumberFormat="1" applyFont="1"/>
    <xf numFmtId="165" fontId="23" fillId="0" borderId="0" xfId="0" applyNumberFormat="1" applyFont="1"/>
    <xf numFmtId="0" fontId="23" fillId="0" borderId="0" xfId="0" applyFont="1" applyAlignment="1">
      <alignment vertical="center"/>
    </xf>
    <xf numFmtId="0" fontId="15" fillId="0" borderId="0" xfId="0" applyFont="1" applyAlignment="1">
      <alignment horizontal="right" vertical="center"/>
    </xf>
    <xf numFmtId="0" fontId="15" fillId="0" borderId="3" xfId="0" applyFont="1" applyBorder="1" applyAlignment="1">
      <alignment horizontal="center" vertical="center" wrapText="1"/>
    </xf>
    <xf numFmtId="0" fontId="19" fillId="2" borderId="0" xfId="0" applyFont="1" applyFill="1" applyBorder="1" applyAlignment="1">
      <alignment horizontal="left"/>
    </xf>
    <xf numFmtId="0" fontId="10" fillId="0" borderId="3" xfId="0" applyFont="1" applyFill="1" applyBorder="1" applyAlignment="1">
      <alignment horizontal="justify" wrapText="1"/>
    </xf>
    <xf numFmtId="49" fontId="3" fillId="0" borderId="4" xfId="6" applyNumberFormat="1" applyFont="1" applyFill="1" applyBorder="1" applyAlignment="1">
      <alignment horizontal="center" vertical="center" wrapText="1" shrinkToFit="1"/>
    </xf>
    <xf numFmtId="0" fontId="24" fillId="0" borderId="0" xfId="0" applyFont="1" applyAlignment="1"/>
    <xf numFmtId="0" fontId="24" fillId="0" borderId="3" xfId="0" applyFont="1" applyBorder="1" applyAlignment="1">
      <alignment wrapText="1"/>
    </xf>
    <xf numFmtId="167" fontId="24" fillId="0" borderId="3" xfId="0" applyNumberFormat="1" applyFont="1" applyBorder="1" applyAlignment="1">
      <alignment horizontal="center" vertical="center"/>
    </xf>
    <xf numFmtId="0" fontId="25" fillId="0" borderId="3" xfId="0" applyFont="1" applyBorder="1" applyAlignment="1"/>
    <xf numFmtId="167" fontId="25" fillId="0" borderId="3" xfId="0" applyNumberFormat="1" applyFont="1" applyBorder="1" applyAlignment="1">
      <alignment horizontal="center" vertical="center"/>
    </xf>
    <xf numFmtId="0" fontId="24" fillId="0" borderId="0" xfId="0" applyFont="1" applyAlignment="1">
      <alignment horizontal="center" vertical="center"/>
    </xf>
    <xf numFmtId="0" fontId="24" fillId="0" borderId="0" xfId="0" applyFont="1"/>
    <xf numFmtId="0" fontId="2" fillId="0" borderId="0" xfId="0" applyFont="1" applyAlignment="1"/>
    <xf numFmtId="0" fontId="6" fillId="0" borderId="3" xfId="0" applyFont="1" applyBorder="1" applyAlignment="1">
      <alignment vertical="top" wrapText="1"/>
    </xf>
    <xf numFmtId="0" fontId="23" fillId="0" borderId="0" xfId="0" applyFont="1" applyAlignment="1">
      <alignment horizontal="center" vertical="center"/>
    </xf>
    <xf numFmtId="0" fontId="23" fillId="3" borderId="0" xfId="0" applyFont="1" applyFill="1"/>
    <xf numFmtId="0" fontId="15" fillId="0" borderId="3" xfId="0" applyFont="1" applyFill="1" applyBorder="1" applyAlignment="1">
      <alignment horizontal="center" vertical="center" wrapText="1"/>
    </xf>
    <xf numFmtId="0" fontId="23" fillId="0" borderId="0" xfId="0" applyFont="1" applyFill="1"/>
    <xf numFmtId="0" fontId="14" fillId="0" borderId="0" xfId="0" applyFont="1" applyFill="1"/>
    <xf numFmtId="0" fontId="23" fillId="0" borderId="0" xfId="0" applyFont="1" applyFill="1" applyAlignment="1">
      <alignment horizontal="center" vertical="center"/>
    </xf>
    <xf numFmtId="168" fontId="3" fillId="0" borderId="3" xfId="7" applyNumberFormat="1"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164" fontId="3" fillId="0" borderId="3" xfId="0" applyNumberFormat="1" applyFont="1" applyFill="1" applyBorder="1" applyAlignment="1">
      <alignment horizontal="center" vertical="center" wrapText="1"/>
    </xf>
    <xf numFmtId="0" fontId="23" fillId="0" borderId="0" xfId="0" applyFont="1" applyAlignment="1">
      <alignment horizontal="right"/>
    </xf>
    <xf numFmtId="167" fontId="6" fillId="0" borderId="3" xfId="0" applyNumberFormat="1" applyFont="1" applyBorder="1" applyAlignment="1">
      <alignment vertical="top" wrapText="1"/>
    </xf>
    <xf numFmtId="168" fontId="8" fillId="0" borderId="3" xfId="7" applyNumberFormat="1" applyFont="1" applyFill="1" applyBorder="1" applyAlignment="1" applyProtection="1">
      <alignment horizontal="center" vertical="center"/>
      <protection locked="0"/>
    </xf>
    <xf numFmtId="168" fontId="2" fillId="2" borderId="3" xfId="7" applyNumberFormat="1" applyFont="1" applyFill="1" applyBorder="1" applyAlignment="1" applyProtection="1">
      <alignment horizontal="center" vertical="center"/>
      <protection locked="0"/>
    </xf>
    <xf numFmtId="168" fontId="3" fillId="0" borderId="3" xfId="0" applyNumberFormat="1" applyFont="1" applyFill="1" applyBorder="1" applyAlignment="1">
      <alignment horizontal="center" vertical="center" wrapText="1"/>
    </xf>
    <xf numFmtId="0" fontId="26" fillId="0" borderId="0" xfId="0" applyFont="1"/>
    <xf numFmtId="0" fontId="2" fillId="0" borderId="3" xfId="0" applyFont="1" applyFill="1" applyBorder="1" applyAlignment="1">
      <alignment horizontal="left" vertical="center" wrapText="1"/>
    </xf>
    <xf numFmtId="165" fontId="2" fillId="0" borderId="15" xfId="0" applyNumberFormat="1" applyFont="1" applyFill="1" applyBorder="1" applyAlignment="1">
      <alignment horizontal="center" vertical="center" wrapText="1"/>
    </xf>
    <xf numFmtId="0" fontId="27" fillId="0" borderId="0" xfId="0" applyFont="1"/>
    <xf numFmtId="0" fontId="3" fillId="0" borderId="3" xfId="0" applyFont="1" applyFill="1" applyBorder="1" applyAlignment="1">
      <alignment horizontal="left" vertical="center" wrapText="1"/>
    </xf>
    <xf numFmtId="167" fontId="3" fillId="0" borderId="3" xfId="0" applyNumberFormat="1" applyFont="1" applyBorder="1" applyAlignment="1">
      <alignment horizontal="center" vertical="center" wrapText="1"/>
    </xf>
    <xf numFmtId="0" fontId="25" fillId="0" borderId="0" xfId="0" applyFont="1" applyAlignment="1"/>
    <xf numFmtId="168" fontId="9" fillId="2" borderId="3" xfId="7" applyNumberFormat="1" applyFont="1" applyFill="1" applyBorder="1" applyAlignment="1" applyProtection="1">
      <alignment horizontal="center" vertical="center"/>
      <protection locked="0"/>
    </xf>
    <xf numFmtId="168" fontId="10" fillId="2" borderId="3" xfId="7" applyNumberFormat="1" applyFont="1" applyFill="1" applyBorder="1" applyAlignment="1" applyProtection="1">
      <alignment horizontal="center" vertical="center"/>
      <protection locked="0"/>
    </xf>
    <xf numFmtId="168" fontId="3" fillId="2" borderId="3" xfId="7" applyNumberFormat="1" applyFont="1" applyFill="1" applyBorder="1" applyAlignment="1" applyProtection="1">
      <alignment horizontal="center" vertical="center"/>
      <protection locked="0"/>
    </xf>
    <xf numFmtId="168" fontId="3" fillId="2" borderId="3" xfId="7" applyNumberFormat="1" applyFont="1" applyFill="1" applyBorder="1" applyAlignment="1" applyProtection="1">
      <alignment horizontal="center" vertical="center" wrapText="1"/>
      <protection locked="0"/>
    </xf>
    <xf numFmtId="49" fontId="3" fillId="4" borderId="3" xfId="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7" fontId="2" fillId="0" borderId="4" xfId="6" applyNumberFormat="1" applyFont="1" applyFill="1" applyBorder="1" applyAlignment="1">
      <alignment horizontal="center" vertical="center" wrapText="1" shrinkToFit="1"/>
    </xf>
    <xf numFmtId="49" fontId="9" fillId="0" borderId="3"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0" fillId="0" borderId="3" xfId="0" applyFont="1" applyFill="1" applyBorder="1" applyAlignment="1">
      <alignment horizontal="center" vertical="center" wrapText="1" shrinkToFit="1"/>
    </xf>
    <xf numFmtId="167" fontId="2"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shrinkToFit="1"/>
    </xf>
    <xf numFmtId="167" fontId="3" fillId="0" borderId="3"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wrapText="1" shrinkToFit="1"/>
    </xf>
    <xf numFmtId="167" fontId="3" fillId="0" borderId="3" xfId="0" applyNumberFormat="1" applyFont="1" applyFill="1" applyBorder="1" applyAlignment="1">
      <alignment horizontal="center" vertical="center" wrapText="1" shrinkToFit="1"/>
    </xf>
    <xf numFmtId="167" fontId="9" fillId="0" borderId="3" xfId="0" applyNumberFormat="1" applyFont="1" applyFill="1" applyBorder="1" applyAlignment="1">
      <alignment horizontal="center" vertical="center" wrapText="1" shrinkToFit="1"/>
    </xf>
    <xf numFmtId="167" fontId="3" fillId="2"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6" fillId="0" borderId="3" xfId="0" applyFont="1" applyBorder="1" applyAlignment="1">
      <alignment vertical="top" wrapText="1"/>
    </xf>
    <xf numFmtId="0" fontId="9" fillId="0" borderId="0" xfId="0" applyFont="1" applyAlignment="1">
      <alignment horizontal="right"/>
    </xf>
    <xf numFmtId="0" fontId="3" fillId="0" borderId="0" xfId="0" applyFont="1" applyFill="1" applyBorder="1" applyAlignment="1">
      <alignment horizontal="right"/>
    </xf>
    <xf numFmtId="164"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wrapText="1"/>
    </xf>
    <xf numFmtId="0" fontId="3" fillId="2" borderId="5" xfId="7" applyFont="1" applyFill="1" applyBorder="1" applyAlignment="1" applyProtection="1">
      <alignment vertical="top" wrapText="1"/>
      <protection locked="0"/>
    </xf>
    <xf numFmtId="1" fontId="3"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shrinkToFit="1"/>
    </xf>
    <xf numFmtId="167" fontId="3" fillId="0" borderId="3" xfId="0" applyNumberFormat="1" applyFont="1" applyFill="1" applyBorder="1" applyAlignment="1">
      <alignment horizontal="center" vertical="center" wrapText="1"/>
    </xf>
    <xf numFmtId="167" fontId="2" fillId="0" borderId="7" xfId="0" applyNumberFormat="1" applyFont="1" applyBorder="1" applyAlignment="1">
      <alignment horizontal="center"/>
    </xf>
    <xf numFmtId="49" fontId="2" fillId="0" borderId="3"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6" fillId="0" borderId="3" xfId="0" applyFont="1" applyBorder="1" applyAlignment="1">
      <alignment vertical="top" wrapText="1"/>
    </xf>
    <xf numFmtId="167" fontId="3" fillId="2" borderId="3" xfId="7" applyNumberFormat="1" applyFont="1" applyFill="1" applyBorder="1" applyAlignment="1" applyProtection="1">
      <alignment horizontal="center" vertical="center"/>
      <protection locked="0"/>
    </xf>
    <xf numFmtId="49" fontId="10" fillId="0" borderId="3" xfId="0" applyNumberFormat="1" applyFont="1" applyFill="1" applyBorder="1" applyAlignment="1">
      <alignment horizontal="center" vertical="center" wrapText="1"/>
    </xf>
    <xf numFmtId="0" fontId="24" fillId="0" borderId="0" xfId="0" applyFont="1" applyAlignment="1">
      <alignment horizontal="right" wrapText="1"/>
    </xf>
    <xf numFmtId="0" fontId="6" fillId="0" borderId="3" xfId="0" applyFont="1" applyBorder="1" applyAlignment="1">
      <alignment vertical="top" wrapText="1"/>
    </xf>
    <xf numFmtId="0" fontId="16" fillId="2" borderId="0" xfId="7" applyFont="1" applyFill="1" applyAlignment="1" applyProtection="1">
      <alignment horizontal="center"/>
      <protection locked="0"/>
    </xf>
    <xf numFmtId="0" fontId="6" fillId="0" borderId="3" xfId="0" applyFont="1" applyBorder="1" applyAlignment="1">
      <alignment vertical="top" wrapText="1"/>
    </xf>
    <xf numFmtId="0" fontId="6" fillId="0" borderId="15" xfId="0" applyFont="1" applyBorder="1" applyAlignment="1">
      <alignment vertical="top" wrapText="1"/>
    </xf>
    <xf numFmtId="169" fontId="6" fillId="0" borderId="3" xfId="0" applyNumberFormat="1" applyFont="1" applyBorder="1" applyAlignment="1">
      <alignment vertical="top" wrapText="1"/>
    </xf>
    <xf numFmtId="0" fontId="24" fillId="0" borderId="0" xfId="0" applyFont="1" applyAlignment="1">
      <alignment horizontal="center"/>
    </xf>
    <xf numFmtId="10" fontId="2" fillId="2" borderId="3" xfId="7" applyNumberFormat="1" applyFont="1" applyFill="1" applyBorder="1" applyAlignment="1" applyProtection="1">
      <alignment horizontal="center" vertical="center"/>
      <protection locked="0"/>
    </xf>
    <xf numFmtId="10" fontId="3" fillId="2" borderId="3" xfId="7" applyNumberFormat="1" applyFont="1" applyFill="1" applyBorder="1" applyAlignment="1" applyProtection="1">
      <alignment horizontal="center" vertical="center"/>
      <protection locked="0"/>
    </xf>
    <xf numFmtId="2" fontId="3" fillId="2" borderId="3" xfId="7" applyNumberFormat="1" applyFont="1" applyFill="1" applyBorder="1" applyAlignment="1" applyProtection="1">
      <alignment horizontal="center" vertical="center" textRotation="90"/>
      <protection locked="0"/>
    </xf>
    <xf numFmtId="0" fontId="1" fillId="2" borderId="0" xfId="7" applyFont="1" applyFill="1" applyAlignment="1" applyProtection="1">
      <alignment horizontal="center"/>
      <protection locked="0"/>
    </xf>
    <xf numFmtId="170" fontId="3" fillId="2" borderId="5" xfId="7" applyNumberFormat="1" applyFont="1" applyFill="1" applyBorder="1" applyAlignment="1" applyProtection="1">
      <alignment horizontal="center" vertical="center"/>
      <protection locked="0"/>
    </xf>
    <xf numFmtId="170" fontId="2" fillId="2" borderId="5" xfId="7" applyNumberFormat="1" applyFont="1" applyFill="1" applyBorder="1" applyAlignment="1" applyProtection="1">
      <alignment horizontal="center" vertical="center"/>
      <protection locked="0"/>
    </xf>
    <xf numFmtId="171" fontId="3" fillId="0" borderId="3" xfId="0" applyNumberFormat="1" applyFont="1" applyBorder="1" applyAlignment="1">
      <alignment horizontal="center" vertical="center" wrapText="1"/>
    </xf>
    <xf numFmtId="171" fontId="2" fillId="0" borderId="3" xfId="0" applyNumberFormat="1" applyFont="1" applyBorder="1" applyAlignment="1">
      <alignment horizontal="center" vertical="center" wrapText="1"/>
    </xf>
    <xf numFmtId="10" fontId="2" fillId="0" borderId="3" xfId="6" applyNumberFormat="1" applyFont="1" applyFill="1" applyBorder="1" applyAlignment="1">
      <alignment horizontal="center" vertical="center" wrapText="1" shrinkToFit="1"/>
    </xf>
    <xf numFmtId="10" fontId="3" fillId="0" borderId="3" xfId="6" applyNumberFormat="1" applyFont="1" applyFill="1" applyBorder="1" applyAlignment="1">
      <alignment horizontal="center" vertical="center" wrapText="1" shrinkToFit="1"/>
    </xf>
    <xf numFmtId="0" fontId="3" fillId="0" borderId="3"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xf>
    <xf numFmtId="0" fontId="9" fillId="0" borderId="3" xfId="0" applyFont="1" applyBorder="1" applyAlignment="1">
      <alignment vertical="top" wrapText="1"/>
    </xf>
    <xf numFmtId="0" fontId="9" fillId="0" borderId="15" xfId="0" applyFont="1" applyBorder="1" applyAlignment="1">
      <alignment vertical="top" wrapText="1"/>
    </xf>
    <xf numFmtId="168" fontId="3" fillId="2" borderId="5" xfId="7" applyNumberFormat="1" applyFont="1" applyFill="1" applyBorder="1" applyAlignment="1" applyProtection="1">
      <alignment vertical="center"/>
      <protection locked="0"/>
    </xf>
    <xf numFmtId="168" fontId="3" fillId="2" borderId="3" xfId="7" applyNumberFormat="1" applyFont="1" applyFill="1" applyBorder="1" applyAlignment="1" applyProtection="1">
      <alignment vertical="center"/>
      <protection locked="0"/>
    </xf>
    <xf numFmtId="167" fontId="3" fillId="0" borderId="3" xfId="0" applyNumberFormat="1" applyFont="1" applyBorder="1" applyAlignment="1">
      <alignment vertical="center" wrapText="1"/>
    </xf>
    <xf numFmtId="167" fontId="25" fillId="0" borderId="3" xfId="0" applyNumberFormat="1" applyFont="1" applyBorder="1" applyAlignment="1">
      <alignment vertical="center"/>
    </xf>
    <xf numFmtId="168" fontId="2" fillId="0" borderId="3" xfId="0" applyNumberFormat="1" applyFont="1" applyFill="1" applyBorder="1" applyAlignment="1">
      <alignment horizontal="center" vertical="center" wrapText="1"/>
    </xf>
    <xf numFmtId="168" fontId="3" fillId="0" borderId="3" xfId="0" applyNumberFormat="1" applyFont="1" applyFill="1" applyBorder="1" applyAlignment="1">
      <alignment horizontal="center" vertical="top" wrapText="1"/>
    </xf>
    <xf numFmtId="168" fontId="3" fillId="0" borderId="3" xfId="0" applyNumberFormat="1" applyFont="1" applyFill="1" applyBorder="1" applyAlignment="1">
      <alignment horizontal="center" vertical="center"/>
    </xf>
    <xf numFmtId="168" fontId="11" fillId="0" borderId="3" xfId="0" applyNumberFormat="1" applyFont="1" applyFill="1" applyBorder="1" applyAlignment="1">
      <alignment horizontal="center" vertical="center" wrapText="1"/>
    </xf>
    <xf numFmtId="168" fontId="11" fillId="2" borderId="3" xfId="0" applyNumberFormat="1" applyFont="1" applyFill="1" applyBorder="1" applyAlignment="1">
      <alignment horizontal="center" vertical="top" wrapText="1"/>
    </xf>
    <xf numFmtId="168" fontId="3" fillId="2" borderId="3" xfId="0" applyNumberFormat="1" applyFont="1" applyFill="1" applyBorder="1" applyAlignment="1">
      <alignment horizontal="center" vertical="center" wrapText="1"/>
    </xf>
    <xf numFmtId="49" fontId="8" fillId="2" borderId="3" xfId="0" applyNumberFormat="1" applyFont="1" applyFill="1" applyBorder="1" applyAlignment="1">
      <alignment vertical="top"/>
    </xf>
    <xf numFmtId="0" fontId="8" fillId="2" borderId="3" xfId="0" applyFont="1" applyFill="1" applyBorder="1" applyAlignment="1">
      <alignment wrapText="1"/>
    </xf>
    <xf numFmtId="0" fontId="2" fillId="0" borderId="14" xfId="6" applyFont="1" applyFill="1" applyBorder="1" applyAlignment="1">
      <alignment horizontal="left" vertical="top" wrapText="1" shrinkToFit="1"/>
    </xf>
    <xf numFmtId="0" fontId="10"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13" fillId="0" borderId="3" xfId="0" applyFont="1" applyFill="1" applyBorder="1" applyAlignment="1">
      <alignment horizontal="left" vertical="top" wrapText="1" shrinkToFit="1"/>
    </xf>
    <xf numFmtId="0" fontId="10" fillId="0" borderId="3"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3"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165" fontId="3" fillId="2"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3" fillId="0" borderId="1" xfId="6" applyFont="1" applyFill="1" applyBorder="1" applyAlignment="1">
      <alignment wrapText="1" shrinkToFit="1"/>
    </xf>
    <xf numFmtId="0" fontId="3" fillId="0" borderId="2" xfId="6" applyFont="1" applyFill="1" applyBorder="1" applyAlignment="1">
      <alignment horizontal="center" vertical="center" wrapText="1" shrinkToFit="1"/>
    </xf>
    <xf numFmtId="49" fontId="3" fillId="0" borderId="18" xfId="6" applyNumberFormat="1" applyFont="1" applyFill="1" applyBorder="1" applyAlignment="1">
      <alignment horizontal="center" vertical="center" wrapText="1" shrinkToFit="1"/>
    </xf>
    <xf numFmtId="0" fontId="3" fillId="0" borderId="0" xfId="0" applyFont="1" applyAlignment="1">
      <alignment horizontal="center" vertical="center"/>
    </xf>
    <xf numFmtId="0" fontId="9" fillId="0" borderId="0" xfId="0" applyFont="1"/>
    <xf numFmtId="0" fontId="9" fillId="0" borderId="0" xfId="0" applyFont="1" applyAlignment="1">
      <alignment horizontal="center" vertical="center"/>
    </xf>
    <xf numFmtId="0" fontId="3" fillId="0" borderId="3" xfId="6" applyFont="1" applyFill="1" applyBorder="1" applyAlignment="1">
      <alignment horizontal="center" vertical="center" wrapText="1"/>
    </xf>
    <xf numFmtId="0" fontId="9" fillId="0" borderId="6" xfId="0" applyFont="1" applyFill="1" applyBorder="1" applyAlignment="1">
      <alignment horizontal="center" wrapText="1"/>
    </xf>
    <xf numFmtId="0" fontId="9" fillId="0" borderId="6" xfId="0" applyFont="1" applyFill="1" applyBorder="1" applyAlignment="1">
      <alignment horizontal="center" vertical="center" textRotation="90" wrapText="1" readingOrder="2"/>
    </xf>
    <xf numFmtId="0" fontId="9" fillId="0" borderId="6" xfId="0" applyFont="1" applyFill="1" applyBorder="1" applyAlignment="1">
      <alignment horizontal="center" vertical="center" wrapText="1" readingOrder="2"/>
    </xf>
    <xf numFmtId="0" fontId="9" fillId="0" borderId="0" xfId="0" applyFont="1" applyFill="1" applyAlignment="1">
      <alignment horizontal="center"/>
    </xf>
    <xf numFmtId="0" fontId="3" fillId="0" borderId="3" xfId="1" applyFont="1" applyFill="1" applyBorder="1" applyAlignment="1">
      <alignment horizontal="center" vertical="center"/>
    </xf>
    <xf numFmtId="0" fontId="10" fillId="0" borderId="3" xfId="0" applyFont="1" applyFill="1" applyBorder="1" applyAlignment="1">
      <alignment wrapText="1" shrinkToFit="1"/>
    </xf>
    <xf numFmtId="167" fontId="10" fillId="0" borderId="3" xfId="0" applyNumberFormat="1" applyFont="1" applyFill="1" applyBorder="1" applyAlignment="1">
      <alignment horizontal="center" vertical="center" wrapText="1" shrinkToFit="1"/>
    </xf>
    <xf numFmtId="10" fontId="10" fillId="0" borderId="3" xfId="0" applyNumberFormat="1" applyFont="1" applyFill="1" applyBorder="1" applyAlignment="1">
      <alignment vertical="center" wrapText="1" shrinkToFit="1"/>
    </xf>
    <xf numFmtId="10" fontId="9" fillId="0" borderId="3" xfId="0" applyNumberFormat="1" applyFont="1" applyFill="1" applyBorder="1" applyAlignment="1">
      <alignment vertical="center" wrapText="1" shrinkToFit="1"/>
    </xf>
    <xf numFmtId="0" fontId="2" fillId="0" borderId="3" xfId="0" applyFont="1" applyFill="1" applyBorder="1" applyAlignment="1">
      <alignment horizontal="justify"/>
    </xf>
    <xf numFmtId="0" fontId="10" fillId="0" borderId="3" xfId="0" applyFont="1" applyFill="1" applyBorder="1" applyAlignment="1">
      <alignment horizontal="justify"/>
    </xf>
    <xf numFmtId="0" fontId="9" fillId="2" borderId="3" xfId="0" applyFont="1" applyFill="1" applyBorder="1" applyAlignment="1">
      <alignment horizontal="left" wrapText="1" shrinkToFit="1"/>
    </xf>
    <xf numFmtId="49"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left"/>
    </xf>
    <xf numFmtId="0" fontId="9" fillId="2" borderId="3" xfId="0" applyFont="1" applyFill="1" applyBorder="1" applyAlignment="1">
      <alignment horizontal="justify"/>
    </xf>
    <xf numFmtId="49" fontId="9" fillId="2" borderId="3" xfId="0" applyNumberFormat="1" applyFont="1" applyFill="1" applyBorder="1" applyAlignment="1">
      <alignment horizontal="center" vertical="center"/>
    </xf>
    <xf numFmtId="0" fontId="3" fillId="2" borderId="3" xfId="0" applyFont="1" applyFill="1" applyBorder="1" applyAlignment="1">
      <alignment horizontal="justify"/>
    </xf>
    <xf numFmtId="0" fontId="3" fillId="0" borderId="3" xfId="0" applyFont="1" applyFill="1" applyBorder="1" applyAlignment="1">
      <alignment horizontal="left"/>
    </xf>
    <xf numFmtId="0" fontId="9" fillId="0" borderId="5" xfId="0" applyFont="1" applyFill="1" applyBorder="1" applyAlignment="1">
      <alignment vertical="justify" wrapText="1"/>
    </xf>
    <xf numFmtId="0" fontId="10" fillId="0" borderId="3" xfId="0" applyFont="1" applyFill="1" applyBorder="1" applyAlignment="1"/>
    <xf numFmtId="0" fontId="3" fillId="0" borderId="12" xfId="0" applyFont="1" applyFill="1" applyBorder="1" applyAlignment="1">
      <alignment horizontal="left" vertical="top" wrapText="1"/>
    </xf>
    <xf numFmtId="0" fontId="9" fillId="0" borderId="5" xfId="0" applyFont="1" applyFill="1" applyBorder="1" applyAlignment="1">
      <alignment wrapText="1"/>
    </xf>
    <xf numFmtId="167" fontId="3" fillId="0" borderId="8" xfId="0" applyNumberFormat="1" applyFont="1" applyFill="1" applyBorder="1" applyAlignment="1">
      <alignment horizontal="center" vertical="center"/>
    </xf>
    <xf numFmtId="0" fontId="3" fillId="0" borderId="3" xfId="0" applyFont="1" applyFill="1" applyBorder="1" applyAlignment="1">
      <alignment horizontal="justify" wrapText="1"/>
    </xf>
    <xf numFmtId="0" fontId="3" fillId="0" borderId="3" xfId="0" applyFont="1" applyFill="1" applyBorder="1" applyAlignment="1">
      <alignment horizontal="center" vertical="center" wrapText="1" shrinkToFit="1"/>
    </xf>
    <xf numFmtId="0" fontId="9" fillId="0" borderId="3" xfId="0" applyFont="1" applyFill="1" applyBorder="1" applyAlignment="1">
      <alignment horizontal="left" wrapText="1" shrinkToFit="1"/>
    </xf>
    <xf numFmtId="0" fontId="3" fillId="0" borderId="3" xfId="0" applyFont="1" applyFill="1" applyBorder="1" applyAlignment="1">
      <alignment horizontal="left" wrapText="1" shrinkToFit="1"/>
    </xf>
    <xf numFmtId="0" fontId="28" fillId="0" borderId="0" xfId="0" applyFont="1" applyFill="1"/>
    <xf numFmtId="0" fontId="3" fillId="4" borderId="3" xfId="1" applyFont="1" applyFill="1" applyBorder="1" applyAlignment="1">
      <alignment horizontal="left" vertical="center" wrapText="1"/>
    </xf>
    <xf numFmtId="0" fontId="3" fillId="0" borderId="3" xfId="1" applyFont="1" applyFill="1" applyBorder="1" applyAlignment="1">
      <alignment horizontal="left" vertical="center" wrapText="1"/>
    </xf>
    <xf numFmtId="2" fontId="3" fillId="4" borderId="3" xfId="0" applyNumberFormat="1" applyFont="1" applyFill="1" applyBorder="1" applyAlignment="1">
      <alignment vertical="top" wrapText="1"/>
    </xf>
    <xf numFmtId="0" fontId="10" fillId="0" borderId="3" xfId="0" applyFont="1" applyFill="1" applyBorder="1" applyAlignment="1">
      <alignment horizontal="justify" vertical="center"/>
    </xf>
    <xf numFmtId="0" fontId="9" fillId="0" borderId="4" xfId="0" applyFont="1" applyFill="1" applyBorder="1" applyAlignment="1">
      <alignment horizontal="justify"/>
    </xf>
    <xf numFmtId="0" fontId="9" fillId="2" borderId="3" xfId="0" applyFont="1" applyFill="1" applyBorder="1" applyAlignment="1">
      <alignment horizontal="justify" vertical="center"/>
    </xf>
    <xf numFmtId="0" fontId="3" fillId="0" borderId="3" xfId="0" applyFont="1" applyFill="1" applyBorder="1" applyAlignment="1">
      <alignment horizontal="left" vertical="center" wrapText="1" shrinkToFit="1"/>
    </xf>
    <xf numFmtId="0" fontId="9" fillId="0" borderId="4" xfId="0" applyFont="1" applyFill="1" applyBorder="1" applyAlignment="1">
      <alignment horizontal="justify" vertical="center"/>
    </xf>
    <xf numFmtId="0" fontId="3" fillId="0" borderId="3" xfId="0" applyFont="1" applyFill="1" applyBorder="1" applyAlignment="1">
      <alignment horizontal="justify" vertical="center"/>
    </xf>
    <xf numFmtId="0" fontId="9" fillId="0" borderId="3" xfId="0" applyFont="1" applyFill="1" applyBorder="1" applyAlignment="1">
      <alignment horizontal="justify" vertical="center"/>
    </xf>
    <xf numFmtId="0" fontId="9" fillId="2" borderId="4" xfId="0" applyFont="1" applyFill="1" applyBorder="1" applyAlignment="1">
      <alignment horizontal="justify" vertical="center"/>
    </xf>
    <xf numFmtId="0" fontId="29" fillId="0" borderId="0" xfId="0" applyFont="1" applyFill="1"/>
    <xf numFmtId="0" fontId="2" fillId="0" borderId="3" xfId="0" applyFont="1" applyFill="1" applyBorder="1" applyAlignment="1">
      <alignment horizontal="justify" wrapText="1"/>
    </xf>
    <xf numFmtId="0" fontId="9" fillId="0" borderId="3" xfId="0" applyFont="1" applyFill="1" applyBorder="1" applyAlignment="1">
      <alignment horizontal="left" wrapText="1"/>
    </xf>
    <xf numFmtId="167" fontId="10" fillId="0" borderId="3" xfId="0" applyNumberFormat="1" applyFont="1" applyFill="1" applyBorder="1" applyAlignment="1">
      <alignment horizontal="center" vertical="center"/>
    </xf>
    <xf numFmtId="0" fontId="24" fillId="0" borderId="0" xfId="0" applyFont="1" applyAlignment="1">
      <alignment vertical="center"/>
    </xf>
    <xf numFmtId="0" fontId="9" fillId="0" borderId="0" xfId="0" applyFont="1" applyFill="1" applyAlignment="1">
      <alignment vertical="center"/>
    </xf>
    <xf numFmtId="0" fontId="3" fillId="0" borderId="2" xfId="6" applyFont="1" applyFill="1" applyBorder="1" applyAlignment="1">
      <alignment vertical="center" wrapText="1" shrinkToFit="1"/>
    </xf>
    <xf numFmtId="0" fontId="3" fillId="0" borderId="1" xfId="6" applyFont="1" applyFill="1" applyBorder="1" applyAlignment="1">
      <alignment horizontal="center" vertical="center" wrapText="1" shrinkToFit="1"/>
    </xf>
    <xf numFmtId="0" fontId="3" fillId="0" borderId="4" xfId="6" applyFont="1" applyFill="1" applyBorder="1" applyAlignment="1">
      <alignment horizontal="center" vertical="center" wrapText="1" shrinkToFit="1"/>
    </xf>
    <xf numFmtId="0" fontId="6" fillId="0" borderId="3"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vertical="top" wrapText="1"/>
    </xf>
    <xf numFmtId="0" fontId="6" fillId="0" borderId="0" xfId="0" applyFont="1" applyAlignment="1">
      <alignment horizontal="right" vertical="top" wrapText="1"/>
    </xf>
    <xf numFmtId="0" fontId="24" fillId="0" borderId="0" xfId="0" applyFont="1" applyAlignment="1">
      <alignment horizontal="right" wrapText="1"/>
    </xf>
    <xf numFmtId="0" fontId="24" fillId="0" borderId="0" xfId="0" applyFont="1" applyAlignment="1">
      <alignment horizontal="right"/>
    </xf>
    <xf numFmtId="0" fontId="9" fillId="0" borderId="0" xfId="0" applyFont="1" applyAlignment="1">
      <alignment horizontal="right"/>
    </xf>
    <xf numFmtId="0" fontId="6" fillId="0" borderId="3" xfId="0" applyFont="1" applyBorder="1" applyAlignment="1">
      <alignment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1" xfId="0" applyFont="1" applyFill="1" applyBorder="1" applyAlignment="1">
      <alignment horizontal="justify" vertical="top" wrapText="1"/>
    </xf>
    <xf numFmtId="0" fontId="15" fillId="0" borderId="12" xfId="0" applyFont="1" applyFill="1" applyBorder="1" applyAlignment="1">
      <alignment horizontal="justify"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3" fillId="0" borderId="0" xfId="0" applyFont="1" applyAlignment="1">
      <alignment horizontal="center" wrapText="1"/>
    </xf>
    <xf numFmtId="0" fontId="13" fillId="0" borderId="3" xfId="0" applyFont="1" applyBorder="1" applyAlignment="1">
      <alignment horizontal="center" vertical="top" wrapText="1"/>
    </xf>
    <xf numFmtId="0" fontId="15" fillId="0" borderId="11" xfId="0" applyFont="1" applyBorder="1" applyAlignment="1">
      <alignment horizontal="justify" vertical="top" wrapText="1"/>
    </xf>
    <xf numFmtId="0" fontId="15" fillId="0" borderId="12" xfId="0" applyFont="1" applyBorder="1" applyAlignment="1">
      <alignment horizontal="justify" vertical="top"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23" fillId="2" borderId="11" xfId="0" applyFont="1" applyFill="1" applyBorder="1" applyAlignment="1">
      <alignment horizontal="left" vertical="top" wrapText="1" shrinkToFit="1"/>
    </xf>
    <xf numFmtId="0" fontId="23" fillId="2" borderId="12" xfId="0" applyFont="1" applyFill="1" applyBorder="1" applyAlignment="1">
      <alignment horizontal="left" vertical="top" wrapText="1" shrinkToFi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1" xfId="0" applyFont="1" applyFill="1" applyBorder="1" applyAlignment="1">
      <alignment horizontal="justify" vertical="top"/>
    </xf>
    <xf numFmtId="0" fontId="15" fillId="0" borderId="12" xfId="0" applyFont="1" applyFill="1" applyBorder="1" applyAlignment="1">
      <alignment horizontal="justify" vertical="top"/>
    </xf>
    <xf numFmtId="0" fontId="13" fillId="0" borderId="3" xfId="0" applyFont="1" applyBorder="1" applyAlignment="1">
      <alignment horizontal="center" wrapText="1"/>
    </xf>
    <xf numFmtId="0" fontId="8" fillId="0" borderId="0" xfId="0" applyFont="1" applyAlignment="1">
      <alignment horizontal="center"/>
    </xf>
    <xf numFmtId="0" fontId="8" fillId="0" borderId="0" xfId="0" applyFont="1" applyAlignment="1">
      <alignment horizont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6" fillId="2" borderId="0" xfId="7" applyFont="1" applyFill="1" applyAlignment="1" applyProtection="1">
      <alignment horizontal="center"/>
      <protection locked="0"/>
    </xf>
    <xf numFmtId="0" fontId="17" fillId="2" borderId="0" xfId="7" applyFont="1" applyFill="1" applyAlignment="1" applyProtection="1">
      <alignment horizontal="center"/>
      <protection locked="0"/>
    </xf>
    <xf numFmtId="0" fontId="3" fillId="2" borderId="3" xfId="7" applyFont="1" applyFill="1" applyBorder="1" applyAlignment="1" applyProtection="1">
      <alignment horizontal="center" vertical="center" wrapText="1"/>
      <protection locked="0"/>
    </xf>
    <xf numFmtId="165" fontId="3" fillId="2" borderId="6" xfId="7" applyNumberFormat="1" applyFont="1" applyFill="1" applyBorder="1" applyAlignment="1" applyProtection="1">
      <alignment horizontal="center" vertical="center" wrapText="1"/>
      <protection locked="0"/>
    </xf>
    <xf numFmtId="165" fontId="3" fillId="2" borderId="5" xfId="7" applyNumberFormat="1"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3" fillId="2" borderId="11" xfId="7" applyFont="1" applyFill="1" applyBorder="1" applyAlignment="1" applyProtection="1">
      <alignment horizontal="center" vertical="top"/>
      <protection locked="0"/>
    </xf>
    <xf numFmtId="0" fontId="3" fillId="2" borderId="13" xfId="7" applyFont="1" applyFill="1" applyBorder="1" applyAlignment="1" applyProtection="1">
      <alignment horizontal="center" vertical="top"/>
      <protection locked="0"/>
    </xf>
    <xf numFmtId="0" fontId="3" fillId="2" borderId="12" xfId="7" applyFont="1" applyFill="1" applyBorder="1" applyAlignment="1" applyProtection="1">
      <alignment horizontal="center" vertical="top"/>
      <protection locked="0"/>
    </xf>
    <xf numFmtId="0" fontId="2" fillId="0" borderId="0" xfId="0" applyFont="1" applyFill="1" applyBorder="1" applyAlignment="1">
      <alignment horizontal="center" wrapText="1"/>
    </xf>
    <xf numFmtId="0" fontId="2" fillId="0" borderId="9" xfId="0" applyFont="1" applyFill="1" applyBorder="1" applyAlignment="1">
      <alignment horizontal="center"/>
    </xf>
    <xf numFmtId="0" fontId="2" fillId="0" borderId="10" xfId="0" applyFont="1" applyFill="1" applyBorder="1" applyAlignment="1">
      <alignment horizontal="center"/>
    </xf>
    <xf numFmtId="0" fontId="10" fillId="0" borderId="0" xfId="0" applyFont="1" applyAlignment="1">
      <alignment horizontal="center" vertical="justify" wrapText="1" shrinkToFit="1"/>
    </xf>
    <xf numFmtId="0" fontId="3" fillId="0" borderId="0" xfId="0" applyFont="1" applyAlignment="1">
      <alignment horizontal="center" vertical="center"/>
    </xf>
    <xf numFmtId="0" fontId="2" fillId="0" borderId="0" xfId="0" applyFont="1" applyFill="1" applyAlignment="1">
      <alignment horizontal="center" wrapText="1"/>
    </xf>
    <xf numFmtId="0" fontId="3" fillId="0" borderId="0" xfId="0" applyFont="1" applyFill="1" applyAlignment="1">
      <alignment horizontal="right"/>
    </xf>
    <xf numFmtId="0" fontId="24" fillId="0" borderId="0" xfId="0" applyFont="1" applyAlignment="1">
      <alignment horizontal="center" wrapText="1"/>
    </xf>
    <xf numFmtId="164" fontId="3" fillId="0" borderId="0" xfId="0" applyNumberFormat="1" applyFont="1" applyBorder="1" applyAlignment="1">
      <alignment horizontal="right"/>
    </xf>
    <xf numFmtId="0" fontId="2" fillId="0" borderId="0" xfId="0" applyFont="1" applyAlignment="1">
      <alignment horizontal="center" vertical="center" wrapText="1"/>
    </xf>
  </cellXfs>
  <cellStyles count="8">
    <cellStyle name="Обычный" xfId="0" builtinId="0"/>
    <cellStyle name="Обычный 2" xfId="1"/>
    <cellStyle name="Обычный 3" xfId="2"/>
    <cellStyle name="Обычный 4" xfId="3"/>
    <cellStyle name="Обычный 5" xfId="4"/>
    <cellStyle name="Обычный 6" xfId="5"/>
    <cellStyle name="Обычный 8" xfId="6"/>
    <cellStyle name="Обычный_Приложения к решению сессии "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1;&#1091;&#1093;&#1075;&#1072;&#1083;&#1090;&#1077;&#1088;&#1080;&#1103;/Desktop/2017-12-20-181626099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5"/>
      <sheetName val="6"/>
      <sheetName val="7"/>
      <sheetName val="4"/>
      <sheetName val="8"/>
      <sheetName val="1"/>
      <sheetName val="10"/>
      <sheetName val="9"/>
      <sheetName val="3"/>
    </sheetNames>
    <sheetDataSet>
      <sheetData sheetId="0" refreshError="1"/>
      <sheetData sheetId="1" refreshError="1"/>
      <sheetData sheetId="2" refreshError="1">
        <row r="106">
          <cell r="H106">
            <v>12</v>
          </cell>
          <cell r="J106">
            <v>12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1"/>
  <sheetViews>
    <sheetView view="pageBreakPreview" zoomScale="90" zoomScaleSheetLayoutView="90" workbookViewId="0">
      <selection activeCell="C15" sqref="C15"/>
    </sheetView>
  </sheetViews>
  <sheetFormatPr defaultRowHeight="15.75"/>
  <cols>
    <col min="1" max="1" width="29.28515625" style="30" customWidth="1"/>
    <col min="2" max="2" width="48" style="30" customWidth="1"/>
    <col min="3" max="3" width="14.7109375" style="30" customWidth="1"/>
    <col min="4" max="4" width="13.140625" style="30" customWidth="1"/>
    <col min="5" max="5" width="12" style="30" customWidth="1"/>
    <col min="6" max="6" width="0.28515625" style="30" customWidth="1"/>
    <col min="7" max="16384" width="9.140625" style="30"/>
  </cols>
  <sheetData>
    <row r="1" spans="1:10" ht="29.25" customHeight="1">
      <c r="B1" s="31"/>
      <c r="C1" s="293" t="s">
        <v>337</v>
      </c>
      <c r="D1" s="293"/>
      <c r="E1" s="293"/>
      <c r="F1" s="33"/>
      <c r="G1" s="33"/>
      <c r="H1" s="33"/>
      <c r="I1" s="33"/>
      <c r="J1" s="33"/>
    </row>
    <row r="2" spans="1:10" s="123" customFormat="1" ht="12.75" customHeight="1">
      <c r="A2" s="291" t="s">
        <v>505</v>
      </c>
      <c r="B2" s="291"/>
      <c r="C2" s="291"/>
      <c r="D2" s="291"/>
      <c r="E2" s="291"/>
    </row>
    <row r="3" spans="1:10" s="123" customFormat="1" ht="15" customHeight="1">
      <c r="B3" s="291" t="s">
        <v>400</v>
      </c>
      <c r="C3" s="291"/>
      <c r="D3" s="291"/>
      <c r="E3" s="291"/>
    </row>
    <row r="4" spans="1:10" s="123" customFormat="1" ht="12.75">
      <c r="C4" s="292" t="s">
        <v>504</v>
      </c>
      <c r="D4" s="292"/>
      <c r="E4" s="292"/>
    </row>
    <row r="5" spans="1:10" ht="17.25" customHeight="1">
      <c r="B5" s="290"/>
      <c r="C5" s="290"/>
      <c r="D5" s="290"/>
      <c r="E5" s="290"/>
      <c r="F5" s="34"/>
      <c r="G5" s="34"/>
      <c r="H5" s="34"/>
      <c r="I5" s="34"/>
      <c r="J5" s="34"/>
    </row>
    <row r="6" spans="1:10" ht="17.25" customHeight="1">
      <c r="B6" s="35"/>
      <c r="C6" s="289"/>
      <c r="D6" s="289"/>
      <c r="E6" s="289"/>
      <c r="G6" s="35"/>
      <c r="H6" s="35"/>
      <c r="I6" s="35"/>
      <c r="J6" s="35"/>
    </row>
    <row r="7" spans="1:10">
      <c r="A7" s="3"/>
    </row>
    <row r="8" spans="1:10">
      <c r="A8" s="288" t="s">
        <v>22</v>
      </c>
      <c r="B8" s="288"/>
      <c r="C8" s="288"/>
      <c r="D8" s="288"/>
      <c r="E8" s="288"/>
      <c r="F8" s="33"/>
      <c r="G8" s="33"/>
      <c r="H8" s="33"/>
    </row>
    <row r="9" spans="1:10">
      <c r="A9" s="288" t="s">
        <v>402</v>
      </c>
      <c r="B9" s="288"/>
      <c r="C9" s="288"/>
      <c r="D9" s="288"/>
      <c r="E9" s="288"/>
      <c r="F9" s="33"/>
      <c r="G9" s="33"/>
      <c r="H9" s="33"/>
    </row>
    <row r="10" spans="1:10">
      <c r="A10" s="3" t="s">
        <v>6</v>
      </c>
      <c r="E10" s="32" t="s">
        <v>23</v>
      </c>
    </row>
    <row r="11" spans="1:10" ht="47.25" customHeight="1">
      <c r="A11" s="294" t="s">
        <v>7</v>
      </c>
      <c r="B11" s="294" t="s">
        <v>245</v>
      </c>
      <c r="C11" s="287" t="s">
        <v>8</v>
      </c>
      <c r="D11" s="287"/>
      <c r="E11" s="287"/>
    </row>
    <row r="12" spans="1:10" ht="36.75" customHeight="1">
      <c r="A12" s="294"/>
      <c r="B12" s="294"/>
      <c r="C12" s="185" t="s">
        <v>401</v>
      </c>
      <c r="D12" s="183" t="s">
        <v>397</v>
      </c>
      <c r="E12" s="186" t="s">
        <v>398</v>
      </c>
    </row>
    <row r="13" spans="1:10" ht="35.1" customHeight="1">
      <c r="A13" s="179" t="s">
        <v>378</v>
      </c>
      <c r="B13" s="167" t="s">
        <v>204</v>
      </c>
      <c r="C13" s="138">
        <f>C18-C14</f>
        <v>347.26569999999992</v>
      </c>
      <c r="D13" s="138">
        <f t="shared" ref="D13" si="0">D18-D14</f>
        <v>-1426.9264200000016</v>
      </c>
      <c r="E13" s="187">
        <f t="shared" ref="E13:E16" si="1">D13/C13</f>
        <v>-4.1090335728521472</v>
      </c>
    </row>
    <row r="14" spans="1:10" ht="25.5" customHeight="1">
      <c r="A14" s="179" t="s">
        <v>379</v>
      </c>
      <c r="B14" s="167" t="s">
        <v>205</v>
      </c>
      <c r="C14" s="138">
        <f>C15</f>
        <v>13453.00065</v>
      </c>
      <c r="D14" s="138">
        <f t="shared" ref="D14:D16" si="2">D15</f>
        <v>14009.936170000001</v>
      </c>
      <c r="E14" s="187">
        <f t="shared" si="1"/>
        <v>1.0413986094618972</v>
      </c>
    </row>
    <row r="15" spans="1:10" ht="28.5" customHeight="1">
      <c r="A15" s="179" t="s">
        <v>380</v>
      </c>
      <c r="B15" s="167" t="s">
        <v>336</v>
      </c>
      <c r="C15" s="138">
        <f>C16</f>
        <v>13453.00065</v>
      </c>
      <c r="D15" s="138">
        <f t="shared" si="2"/>
        <v>14009.936170000001</v>
      </c>
      <c r="E15" s="187">
        <f t="shared" si="1"/>
        <v>1.0413986094618972</v>
      </c>
    </row>
    <row r="16" spans="1:10" ht="35.1" customHeight="1">
      <c r="A16" s="179" t="s">
        <v>381</v>
      </c>
      <c r="B16" s="167" t="s">
        <v>335</v>
      </c>
      <c r="C16" s="138">
        <f>C17</f>
        <v>13453.00065</v>
      </c>
      <c r="D16" s="138">
        <f t="shared" si="2"/>
        <v>14009.936170000001</v>
      </c>
      <c r="E16" s="187">
        <f t="shared" si="1"/>
        <v>1.0413986094618972</v>
      </c>
    </row>
    <row r="17" spans="1:5" ht="35.1" customHeight="1">
      <c r="A17" s="125" t="s">
        <v>209</v>
      </c>
      <c r="B17" s="167" t="s">
        <v>334</v>
      </c>
      <c r="C17" s="138">
        <v>13453.00065</v>
      </c>
      <c r="D17" s="138">
        <v>14009.936170000001</v>
      </c>
      <c r="E17" s="187">
        <f t="shared" ref="E17:E20" si="3">D17/C17</f>
        <v>1.0413986094618972</v>
      </c>
    </row>
    <row r="18" spans="1:5" ht="28.5" customHeight="1">
      <c r="A18" s="179" t="s">
        <v>382</v>
      </c>
      <c r="B18" s="167" t="s">
        <v>330</v>
      </c>
      <c r="C18" s="138">
        <f>C19</f>
        <v>13800.26635</v>
      </c>
      <c r="D18" s="138">
        <f t="shared" ref="D18:D20" si="4">D19</f>
        <v>12583.009749999999</v>
      </c>
      <c r="E18" s="187">
        <f t="shared" si="3"/>
        <v>0.91179470242616001</v>
      </c>
    </row>
    <row r="19" spans="1:5" ht="35.1" customHeight="1">
      <c r="A19" s="179" t="s">
        <v>383</v>
      </c>
      <c r="B19" s="167" t="s">
        <v>331</v>
      </c>
      <c r="C19" s="138">
        <f>C20</f>
        <v>13800.26635</v>
      </c>
      <c r="D19" s="138">
        <f t="shared" si="4"/>
        <v>12583.009749999999</v>
      </c>
      <c r="E19" s="187">
        <f t="shared" si="3"/>
        <v>0.91179470242616001</v>
      </c>
    </row>
    <row r="20" spans="1:5" ht="35.1" customHeight="1">
      <c r="A20" s="179" t="s">
        <v>384</v>
      </c>
      <c r="B20" s="167" t="s">
        <v>332</v>
      </c>
      <c r="C20" s="138">
        <f>C21</f>
        <v>13800.26635</v>
      </c>
      <c r="D20" s="138">
        <f t="shared" si="4"/>
        <v>12583.009749999999</v>
      </c>
      <c r="E20" s="187">
        <f t="shared" si="3"/>
        <v>0.91179470242616001</v>
      </c>
    </row>
    <row r="21" spans="1:5" ht="35.1" customHeight="1">
      <c r="A21" s="125" t="s">
        <v>213</v>
      </c>
      <c r="B21" s="167" t="s">
        <v>333</v>
      </c>
      <c r="C21" s="138">
        <v>13800.26635</v>
      </c>
      <c r="D21" s="138">
        <v>12583.009749999999</v>
      </c>
      <c r="E21" s="187">
        <f t="shared" ref="E21:E22" si="5">D21/C21</f>
        <v>0.91179470242616001</v>
      </c>
    </row>
    <row r="22" spans="1:5" ht="35.1" customHeight="1">
      <c r="A22" s="287" t="s">
        <v>9</v>
      </c>
      <c r="B22" s="287"/>
      <c r="C22" s="138">
        <f>C13</f>
        <v>347.26569999999992</v>
      </c>
      <c r="D22" s="138">
        <f t="shared" ref="D22" si="6">D13</f>
        <v>-1426.9264200000016</v>
      </c>
      <c r="E22" s="187">
        <f t="shared" si="5"/>
        <v>-4.1090335728521472</v>
      </c>
    </row>
    <row r="23" spans="1:5">
      <c r="A23" s="2"/>
    </row>
    <row r="24" spans="1:5">
      <c r="A24" s="2"/>
    </row>
    <row r="25" spans="1:5">
      <c r="A25" s="2"/>
    </row>
    <row r="26" spans="1:5">
      <c r="A26" s="2"/>
    </row>
    <row r="27" spans="1:5">
      <c r="A27" s="2"/>
    </row>
    <row r="28" spans="1:5">
      <c r="A28" s="2"/>
    </row>
    <row r="29" spans="1:5">
      <c r="A29" s="2"/>
    </row>
    <row r="30" spans="1:5">
      <c r="A30" s="2"/>
    </row>
    <row r="31" spans="1:5">
      <c r="A31" s="2"/>
    </row>
    <row r="32" spans="1:5">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sheetData>
  <mergeCells count="12">
    <mergeCell ref="C1:E1"/>
    <mergeCell ref="A8:E8"/>
    <mergeCell ref="A11:A12"/>
    <mergeCell ref="B11:B12"/>
    <mergeCell ref="C11:E11"/>
    <mergeCell ref="A22:B22"/>
    <mergeCell ref="A9:E9"/>
    <mergeCell ref="C6:E6"/>
    <mergeCell ref="B5:E5"/>
    <mergeCell ref="A2:E2"/>
    <mergeCell ref="B3:E3"/>
    <mergeCell ref="C4:E4"/>
  </mergeCells>
  <phoneticPr fontId="5" type="noConversion"/>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dimension ref="A1:J54"/>
  <sheetViews>
    <sheetView view="pageBreakPreview" zoomScaleSheetLayoutView="100" workbookViewId="0">
      <selection activeCell="B11" sqref="B11:C11"/>
    </sheetView>
  </sheetViews>
  <sheetFormatPr defaultRowHeight="15"/>
  <cols>
    <col min="1" max="1" width="24.7109375" style="111" customWidth="1"/>
    <col min="2" max="2" width="9.140625" style="106"/>
    <col min="3" max="3" width="68.7109375" style="106" customWidth="1"/>
    <col min="4" max="4" width="9.140625" style="129" hidden="1" customWidth="1"/>
    <col min="5" max="10" width="9.140625" style="106" hidden="1" customWidth="1"/>
    <col min="11" max="16384" width="9.140625" style="106"/>
  </cols>
  <sheetData>
    <row r="1" spans="1:5" s="30" customFormat="1" ht="15.75">
      <c r="B1" s="31"/>
      <c r="C1" s="168" t="s">
        <v>340</v>
      </c>
      <c r="D1" s="130"/>
    </row>
    <row r="2" spans="1:5" s="123" customFormat="1" ht="12.75" customHeight="1">
      <c r="A2" s="291" t="s">
        <v>505</v>
      </c>
      <c r="B2" s="291"/>
      <c r="C2" s="291"/>
      <c r="D2" s="291"/>
      <c r="E2" s="291"/>
    </row>
    <row r="3" spans="1:5" s="123" customFormat="1" ht="27.75" customHeight="1">
      <c r="B3" s="291" t="s">
        <v>400</v>
      </c>
      <c r="C3" s="291"/>
      <c r="D3" s="291"/>
      <c r="E3" s="291"/>
    </row>
    <row r="4" spans="1:5" s="123" customFormat="1" ht="12.75">
      <c r="C4" s="292" t="s">
        <v>504</v>
      </c>
      <c r="D4" s="292"/>
      <c r="E4" s="292"/>
    </row>
    <row r="5" spans="1:5">
      <c r="A5" s="112"/>
      <c r="C5" s="137"/>
    </row>
    <row r="6" spans="1:5" ht="31.5" customHeight="1">
      <c r="A6" s="301" t="s">
        <v>136</v>
      </c>
      <c r="B6" s="301"/>
      <c r="C6" s="301"/>
    </row>
    <row r="7" spans="1:5">
      <c r="A7" s="100"/>
    </row>
    <row r="8" spans="1:5" ht="31.5" customHeight="1">
      <c r="A8" s="113" t="s">
        <v>247</v>
      </c>
      <c r="B8" s="295" t="s">
        <v>246</v>
      </c>
      <c r="C8" s="296"/>
    </row>
    <row r="9" spans="1:5">
      <c r="A9" s="113">
        <v>1</v>
      </c>
      <c r="B9" s="305">
        <v>2</v>
      </c>
      <c r="C9" s="306"/>
    </row>
    <row r="10" spans="1:5" ht="16.5" customHeight="1">
      <c r="A10" s="302" t="s">
        <v>137</v>
      </c>
      <c r="B10" s="302"/>
      <c r="C10" s="302"/>
    </row>
    <row r="11" spans="1:5" ht="78.75" customHeight="1">
      <c r="A11" s="113" t="s">
        <v>145</v>
      </c>
      <c r="B11" s="303" t="s">
        <v>201</v>
      </c>
      <c r="C11" s="304"/>
    </row>
    <row r="12" spans="1:5" ht="61.5" customHeight="1">
      <c r="A12" s="113" t="s">
        <v>146</v>
      </c>
      <c r="B12" s="303" t="s">
        <v>202</v>
      </c>
      <c r="C12" s="304"/>
    </row>
    <row r="13" spans="1:5" ht="77.25" customHeight="1">
      <c r="A13" s="113" t="s">
        <v>147</v>
      </c>
      <c r="B13" s="303" t="s">
        <v>203</v>
      </c>
      <c r="C13" s="304"/>
    </row>
    <row r="14" spans="1:5" ht="68.25" customHeight="1">
      <c r="A14" s="113" t="s">
        <v>148</v>
      </c>
      <c r="B14" s="303" t="s">
        <v>200</v>
      </c>
      <c r="C14" s="304"/>
    </row>
    <row r="15" spans="1:5" s="129" customFormat="1" ht="57" customHeight="1">
      <c r="A15" s="128" t="s">
        <v>338</v>
      </c>
      <c r="B15" s="297" t="s">
        <v>329</v>
      </c>
      <c r="C15" s="298"/>
    </row>
    <row r="16" spans="1:5" ht="49.5" customHeight="1">
      <c r="A16" s="113" t="s">
        <v>241</v>
      </c>
      <c r="B16" s="299" t="s">
        <v>242</v>
      </c>
      <c r="C16" s="300"/>
    </row>
    <row r="17" spans="1:4" ht="51.75" customHeight="1">
      <c r="A17" s="113" t="s">
        <v>243</v>
      </c>
      <c r="B17" s="299" t="s">
        <v>244</v>
      </c>
      <c r="C17" s="300"/>
    </row>
    <row r="18" spans="1:4" s="126" customFormat="1" ht="43.5" customHeight="1">
      <c r="A18" s="113" t="s">
        <v>262</v>
      </c>
      <c r="B18" s="307" t="s">
        <v>258</v>
      </c>
      <c r="C18" s="308"/>
      <c r="D18" s="131"/>
    </row>
    <row r="19" spans="1:4" s="126" customFormat="1" ht="35.25" customHeight="1">
      <c r="A19" s="113" t="s">
        <v>263</v>
      </c>
      <c r="B19" s="307" t="s">
        <v>259</v>
      </c>
      <c r="C19" s="308"/>
      <c r="D19" s="131"/>
    </row>
    <row r="20" spans="1:4" s="126" customFormat="1" ht="67.5" customHeight="1">
      <c r="A20" s="113" t="s">
        <v>264</v>
      </c>
      <c r="B20" s="307" t="s">
        <v>260</v>
      </c>
      <c r="C20" s="308"/>
      <c r="D20" s="131"/>
    </row>
    <row r="21" spans="1:4" s="126" customFormat="1" ht="48.75" customHeight="1">
      <c r="A21" s="113" t="s">
        <v>266</v>
      </c>
      <c r="B21" s="307" t="s">
        <v>261</v>
      </c>
      <c r="C21" s="308"/>
      <c r="D21" s="131"/>
    </row>
    <row r="22" spans="1:4" ht="55.5" customHeight="1">
      <c r="A22" s="113" t="s">
        <v>409</v>
      </c>
      <c r="B22" s="303" t="s">
        <v>139</v>
      </c>
      <c r="C22" s="304"/>
    </row>
    <row r="23" spans="1:4" ht="48.75" customHeight="1">
      <c r="A23" s="113" t="s">
        <v>410</v>
      </c>
      <c r="B23" s="303" t="s">
        <v>411</v>
      </c>
      <c r="C23" s="304"/>
    </row>
    <row r="24" spans="1:4" s="129" customFormat="1" ht="45" customHeight="1">
      <c r="A24" s="128" t="s">
        <v>412</v>
      </c>
      <c r="B24" s="297" t="s">
        <v>413</v>
      </c>
      <c r="C24" s="298"/>
    </row>
    <row r="25" spans="1:4" ht="32.25" customHeight="1">
      <c r="A25" s="113" t="s">
        <v>323</v>
      </c>
      <c r="B25" s="303" t="s">
        <v>140</v>
      </c>
      <c r="C25" s="304"/>
    </row>
    <row r="26" spans="1:4" ht="38.25" customHeight="1">
      <c r="A26" s="113" t="s">
        <v>324</v>
      </c>
      <c r="B26" s="303" t="s">
        <v>138</v>
      </c>
      <c r="C26" s="304"/>
    </row>
    <row r="27" spans="1:4" ht="23.25" customHeight="1">
      <c r="A27" s="113" t="s">
        <v>294</v>
      </c>
      <c r="B27" s="303" t="s">
        <v>141</v>
      </c>
      <c r="C27" s="304"/>
    </row>
    <row r="28" spans="1:4" ht="39.75" customHeight="1">
      <c r="A28" s="113" t="s">
        <v>414</v>
      </c>
      <c r="B28" s="303" t="s">
        <v>415</v>
      </c>
      <c r="C28" s="304"/>
    </row>
    <row r="29" spans="1:4" ht="52.5" customHeight="1">
      <c r="A29" s="113" t="s">
        <v>282</v>
      </c>
      <c r="B29" s="299" t="s">
        <v>416</v>
      </c>
      <c r="C29" s="300"/>
    </row>
    <row r="30" spans="1:4" ht="48" customHeight="1">
      <c r="A30" s="113" t="s">
        <v>283</v>
      </c>
      <c r="B30" s="299" t="s">
        <v>190</v>
      </c>
      <c r="C30" s="300"/>
    </row>
    <row r="31" spans="1:4" ht="40.5" customHeight="1">
      <c r="A31" s="113" t="s">
        <v>417</v>
      </c>
      <c r="B31" s="299" t="s">
        <v>418</v>
      </c>
      <c r="C31" s="300"/>
    </row>
    <row r="32" spans="1:4" ht="82.5" customHeight="1">
      <c r="A32" s="113" t="s">
        <v>419</v>
      </c>
      <c r="B32" s="303" t="s">
        <v>420</v>
      </c>
      <c r="C32" s="304"/>
    </row>
    <row r="33" spans="1:4" ht="52.5" customHeight="1">
      <c r="A33" s="113" t="s">
        <v>421</v>
      </c>
      <c r="B33" s="303" t="s">
        <v>422</v>
      </c>
      <c r="C33" s="304"/>
    </row>
    <row r="34" spans="1:4" ht="52.5" customHeight="1">
      <c r="A34" s="113" t="s">
        <v>423</v>
      </c>
      <c r="B34" s="303" t="s">
        <v>424</v>
      </c>
      <c r="C34" s="304"/>
    </row>
    <row r="35" spans="1:4" ht="68.25" customHeight="1">
      <c r="A35" s="113" t="s">
        <v>425</v>
      </c>
      <c r="B35" s="303" t="s">
        <v>426</v>
      </c>
      <c r="C35" s="304"/>
    </row>
    <row r="36" spans="1:4" ht="45.75" customHeight="1">
      <c r="A36" s="113" t="s">
        <v>427</v>
      </c>
      <c r="B36" s="299" t="s">
        <v>428</v>
      </c>
      <c r="C36" s="300"/>
    </row>
    <row r="37" spans="1:4" ht="45.75" customHeight="1">
      <c r="A37" s="113" t="s">
        <v>429</v>
      </c>
      <c r="B37" s="299" t="s">
        <v>430</v>
      </c>
      <c r="C37" s="300"/>
    </row>
    <row r="38" spans="1:4" ht="45.75" customHeight="1">
      <c r="A38" s="113" t="s">
        <v>431</v>
      </c>
      <c r="B38" s="299" t="s">
        <v>432</v>
      </c>
      <c r="C38" s="300"/>
    </row>
    <row r="39" spans="1:4" ht="45.75" customHeight="1">
      <c r="A39" s="113" t="s">
        <v>433</v>
      </c>
      <c r="B39" s="299" t="s">
        <v>434</v>
      </c>
      <c r="C39" s="300"/>
    </row>
    <row r="40" spans="1:4" ht="30.75" customHeight="1">
      <c r="A40" s="113" t="s">
        <v>291</v>
      </c>
      <c r="B40" s="303" t="s">
        <v>325</v>
      </c>
      <c r="C40" s="304"/>
    </row>
    <row r="41" spans="1:4" s="129" customFormat="1" ht="40.5" customHeight="1">
      <c r="A41" s="128" t="s">
        <v>292</v>
      </c>
      <c r="B41" s="309" t="s">
        <v>143</v>
      </c>
      <c r="C41" s="310"/>
    </row>
    <row r="42" spans="1:4" s="127" customFormat="1" ht="33" customHeight="1">
      <c r="A42" s="128" t="s">
        <v>293</v>
      </c>
      <c r="B42" s="309" t="s">
        <v>218</v>
      </c>
      <c r="C42" s="310"/>
      <c r="D42" s="129"/>
    </row>
    <row r="43" spans="1:4" s="129" customFormat="1" ht="45.75" customHeight="1">
      <c r="A43" s="128" t="s">
        <v>286</v>
      </c>
      <c r="B43" s="309" t="s">
        <v>217</v>
      </c>
      <c r="C43" s="310"/>
    </row>
    <row r="44" spans="1:4" s="129" customFormat="1" ht="49.5" customHeight="1">
      <c r="A44" s="128" t="s">
        <v>287</v>
      </c>
      <c r="B44" s="311" t="s">
        <v>144</v>
      </c>
      <c r="C44" s="312"/>
    </row>
    <row r="45" spans="1:4" s="129" customFormat="1" ht="35.25" customHeight="1">
      <c r="A45" s="128" t="s">
        <v>288</v>
      </c>
      <c r="B45" s="297" t="s">
        <v>216</v>
      </c>
      <c r="C45" s="298"/>
    </row>
    <row r="46" spans="1:4" s="129" customFormat="1" ht="57.75" customHeight="1">
      <c r="A46" s="113" t="s">
        <v>435</v>
      </c>
      <c r="B46" s="297" t="s">
        <v>436</v>
      </c>
      <c r="C46" s="298"/>
    </row>
    <row r="47" spans="1:4" s="129" customFormat="1" ht="82.5" customHeight="1">
      <c r="A47" s="113" t="s">
        <v>437</v>
      </c>
      <c r="B47" s="297" t="s">
        <v>438</v>
      </c>
      <c r="C47" s="298"/>
    </row>
    <row r="48" spans="1:4" s="129" customFormat="1" ht="39.75" customHeight="1">
      <c r="A48" s="113" t="s">
        <v>439</v>
      </c>
      <c r="B48" s="297" t="s">
        <v>440</v>
      </c>
      <c r="C48" s="298"/>
    </row>
    <row r="49" spans="1:3" s="129" customFormat="1" ht="64.5" customHeight="1">
      <c r="A49" s="113" t="s">
        <v>284</v>
      </c>
      <c r="B49" s="297" t="s">
        <v>441</v>
      </c>
      <c r="C49" s="298"/>
    </row>
    <row r="50" spans="1:3" s="129" customFormat="1" ht="64.5" customHeight="1">
      <c r="A50" s="113" t="s">
        <v>285</v>
      </c>
      <c r="B50" s="297" t="s">
        <v>442</v>
      </c>
      <c r="C50" s="298"/>
    </row>
    <row r="51" spans="1:3" s="129" customFormat="1" ht="64.5" customHeight="1">
      <c r="A51" s="113" t="s">
        <v>443</v>
      </c>
      <c r="B51" s="297" t="s">
        <v>444</v>
      </c>
      <c r="C51" s="298"/>
    </row>
    <row r="52" spans="1:3" ht="32.25" customHeight="1">
      <c r="A52" s="313" t="s">
        <v>12</v>
      </c>
      <c r="B52" s="313"/>
      <c r="C52" s="313"/>
    </row>
    <row r="53" spans="1:3" ht="33" customHeight="1">
      <c r="A53" s="113" t="s">
        <v>289</v>
      </c>
      <c r="B53" s="303" t="s">
        <v>326</v>
      </c>
      <c r="C53" s="304"/>
    </row>
    <row r="54" spans="1:3" ht="85.5" customHeight="1">
      <c r="A54" s="113" t="s">
        <v>290</v>
      </c>
      <c r="B54" s="303" t="s">
        <v>13</v>
      </c>
      <c r="C54" s="304"/>
    </row>
  </sheetData>
  <mergeCells count="51">
    <mergeCell ref="B15:C15"/>
    <mergeCell ref="B26:C26"/>
    <mergeCell ref="B43:C43"/>
    <mergeCell ref="B45:C45"/>
    <mergeCell ref="B37:C37"/>
    <mergeCell ref="B35:C35"/>
    <mergeCell ref="B36:C36"/>
    <mergeCell ref="B27:C27"/>
    <mergeCell ref="B31:C31"/>
    <mergeCell ref="B32:C32"/>
    <mergeCell ref="B38:C38"/>
    <mergeCell ref="B39:C39"/>
    <mergeCell ref="B40:C40"/>
    <mergeCell ref="B42:C42"/>
    <mergeCell ref="B34:C34"/>
    <mergeCell ref="B20:C20"/>
    <mergeCell ref="B54:C54"/>
    <mergeCell ref="B44:C44"/>
    <mergeCell ref="B47:C47"/>
    <mergeCell ref="B46:C46"/>
    <mergeCell ref="B48:C48"/>
    <mergeCell ref="B50:C50"/>
    <mergeCell ref="B49:C49"/>
    <mergeCell ref="B53:C53"/>
    <mergeCell ref="B51:C51"/>
    <mergeCell ref="A52:C52"/>
    <mergeCell ref="B21:C21"/>
    <mergeCell ref="B41:C41"/>
    <mergeCell ref="B33:C33"/>
    <mergeCell ref="B28:C28"/>
    <mergeCell ref="B25:C25"/>
    <mergeCell ref="B30:C30"/>
    <mergeCell ref="B29:C29"/>
    <mergeCell ref="B22:C22"/>
    <mergeCell ref="B23:C23"/>
    <mergeCell ref="A2:E2"/>
    <mergeCell ref="B3:E3"/>
    <mergeCell ref="C4:E4"/>
    <mergeCell ref="B8:C8"/>
    <mergeCell ref="B24:C24"/>
    <mergeCell ref="B16:C16"/>
    <mergeCell ref="B17:C17"/>
    <mergeCell ref="A6:C6"/>
    <mergeCell ref="A10:C10"/>
    <mergeCell ref="B11:C11"/>
    <mergeCell ref="B12:C12"/>
    <mergeCell ref="B9:C9"/>
    <mergeCell ref="B13:C13"/>
    <mergeCell ref="B14:C14"/>
    <mergeCell ref="B18:C18"/>
    <mergeCell ref="B19:C19"/>
  </mergeCells>
  <phoneticPr fontId="5" type="noConversion"/>
  <pageMargins left="0.7" right="0.7" top="0.75" bottom="0.75" header="0.3" footer="0.3"/>
  <pageSetup paperSize="9" scale="82" orientation="portrait" r:id="rId1"/>
  <rowBreaks count="2" manualBreakCount="2">
    <brk id="22" max="16383" man="1"/>
    <brk id="37" max="16383" man="1"/>
  </rowBreaks>
</worksheet>
</file>

<file path=xl/worksheets/sheet3.xml><?xml version="1.0" encoding="utf-8"?>
<worksheet xmlns="http://schemas.openxmlformats.org/spreadsheetml/2006/main" xmlns:r="http://schemas.openxmlformats.org/officeDocument/2006/relationships">
  <dimension ref="A1:H22"/>
  <sheetViews>
    <sheetView view="pageBreakPreview" zoomScaleSheetLayoutView="100" workbookViewId="0">
      <selection activeCell="E10" sqref="E10"/>
    </sheetView>
  </sheetViews>
  <sheetFormatPr defaultRowHeight="15.75"/>
  <cols>
    <col min="1" max="1" width="2.7109375" style="84" customWidth="1"/>
    <col min="2" max="2" width="7.28515625" style="99" customWidth="1"/>
    <col min="3" max="3" width="10.5703125" style="99" customWidth="1"/>
    <col min="4" max="4" width="31.140625" style="84" customWidth="1"/>
    <col min="5" max="5" width="43.42578125" style="84" customWidth="1"/>
    <col min="6" max="6" width="15.28515625" style="84" customWidth="1"/>
    <col min="7" max="8" width="9.140625" style="84" customWidth="1"/>
    <col min="9" max="9" width="11.28515625" style="84" customWidth="1"/>
    <col min="10" max="16384" width="9.140625" style="84"/>
  </cols>
  <sheetData>
    <row r="1" spans="1:8">
      <c r="B1" s="85"/>
      <c r="C1" s="85"/>
      <c r="D1" s="86"/>
      <c r="E1" s="86" t="s">
        <v>341</v>
      </c>
      <c r="F1" s="87"/>
      <c r="G1" s="87"/>
    </row>
    <row r="2" spans="1:8" s="123" customFormat="1" ht="12.75" customHeight="1">
      <c r="A2" s="291" t="s">
        <v>505</v>
      </c>
      <c r="B2" s="291"/>
      <c r="C2" s="291"/>
      <c r="D2" s="291"/>
      <c r="E2" s="291"/>
    </row>
    <row r="3" spans="1:8" s="123" customFormat="1" ht="15" customHeight="1">
      <c r="B3" s="291" t="s">
        <v>400</v>
      </c>
      <c r="C3" s="291"/>
      <c r="D3" s="291"/>
      <c r="E3" s="291"/>
    </row>
    <row r="4" spans="1:8" s="123" customFormat="1" ht="12.75">
      <c r="C4" s="292" t="s">
        <v>504</v>
      </c>
      <c r="D4" s="292"/>
      <c r="E4" s="292"/>
    </row>
    <row r="5" spans="1:8">
      <c r="A5" s="90"/>
      <c r="B5" s="85"/>
      <c r="C5" s="86"/>
      <c r="D5" s="86"/>
      <c r="E5" s="86"/>
      <c r="F5" s="89"/>
      <c r="G5" s="88"/>
    </row>
    <row r="6" spans="1:8">
      <c r="B6" s="85"/>
      <c r="C6" s="85"/>
      <c r="D6" s="85"/>
      <c r="E6" s="85"/>
      <c r="F6" s="87"/>
      <c r="G6" s="87"/>
    </row>
    <row r="7" spans="1:8">
      <c r="A7" s="90"/>
      <c r="B7" s="85"/>
      <c r="C7" s="85"/>
      <c r="D7" s="85"/>
      <c r="E7" s="85"/>
      <c r="F7" s="91"/>
      <c r="G7" s="90"/>
      <c r="H7" s="92"/>
    </row>
    <row r="8" spans="1:8">
      <c r="A8" s="90"/>
      <c r="B8" s="314" t="s">
        <v>134</v>
      </c>
      <c r="C8" s="314"/>
      <c r="D8" s="314"/>
      <c r="E8" s="314"/>
      <c r="F8" s="85"/>
      <c r="G8" s="85"/>
      <c r="H8" s="88"/>
    </row>
    <row r="9" spans="1:8" ht="32.25" customHeight="1">
      <c r="A9" s="90"/>
      <c r="B9" s="315" t="s">
        <v>403</v>
      </c>
      <c r="C9" s="315"/>
      <c r="D9" s="315"/>
      <c r="E9" s="315"/>
      <c r="F9" s="85"/>
      <c r="G9" s="85"/>
      <c r="H9" s="88"/>
    </row>
    <row r="10" spans="1:8">
      <c r="A10" s="90"/>
      <c r="B10" s="85"/>
      <c r="C10" s="85"/>
      <c r="D10" s="85"/>
      <c r="E10" s="85"/>
      <c r="F10" s="93"/>
      <c r="G10" s="85"/>
      <c r="H10" s="88"/>
    </row>
    <row r="11" spans="1:8" ht="69" customHeight="1">
      <c r="B11" s="94" t="s">
        <v>24</v>
      </c>
      <c r="C11" s="95" t="s">
        <v>250</v>
      </c>
      <c r="D11" s="95" t="s">
        <v>249</v>
      </c>
      <c r="E11" s="95" t="s">
        <v>248</v>
      </c>
      <c r="F11" s="87"/>
      <c r="G11" s="87"/>
    </row>
    <row r="12" spans="1:8" s="134" customFormat="1">
      <c r="B12" s="133">
        <v>1</v>
      </c>
      <c r="C12" s="133">
        <v>2</v>
      </c>
      <c r="D12" s="133">
        <v>3</v>
      </c>
      <c r="E12" s="133">
        <v>4</v>
      </c>
      <c r="F12" s="135"/>
      <c r="G12" s="135"/>
    </row>
    <row r="13" spans="1:8">
      <c r="B13" s="316" t="s">
        <v>69</v>
      </c>
      <c r="C13" s="317"/>
      <c r="D13" s="317"/>
      <c r="E13" s="318"/>
      <c r="F13" s="87"/>
      <c r="G13" s="87"/>
    </row>
    <row r="14" spans="1:8" ht="40.5" customHeight="1">
      <c r="B14" s="96">
        <v>1</v>
      </c>
      <c r="C14" s="97" t="s">
        <v>78</v>
      </c>
      <c r="D14" s="185" t="s">
        <v>229</v>
      </c>
      <c r="E14" s="185" t="s">
        <v>204</v>
      </c>
      <c r="F14" s="98"/>
      <c r="G14" s="98"/>
    </row>
    <row r="15" spans="1:8" ht="37.5" customHeight="1">
      <c r="B15" s="96">
        <v>2</v>
      </c>
      <c r="C15" s="97" t="s">
        <v>78</v>
      </c>
      <c r="D15" s="185" t="s">
        <v>230</v>
      </c>
      <c r="E15" s="185" t="s">
        <v>205</v>
      </c>
      <c r="F15" s="98"/>
      <c r="G15" s="98"/>
    </row>
    <row r="16" spans="1:8" ht="31.5">
      <c r="B16" s="96">
        <v>3</v>
      </c>
      <c r="C16" s="97" t="s">
        <v>78</v>
      </c>
      <c r="D16" s="185" t="s">
        <v>231</v>
      </c>
      <c r="E16" s="185" t="s">
        <v>206</v>
      </c>
    </row>
    <row r="17" spans="2:5" ht="31.5">
      <c r="B17" s="96">
        <v>4</v>
      </c>
      <c r="C17" s="97" t="s">
        <v>78</v>
      </c>
      <c r="D17" s="185" t="s">
        <v>232</v>
      </c>
      <c r="E17" s="185" t="s">
        <v>207</v>
      </c>
    </row>
    <row r="18" spans="2:5" ht="31.5">
      <c r="B18" s="96">
        <v>5</v>
      </c>
      <c r="C18" s="97" t="s">
        <v>103</v>
      </c>
      <c r="D18" s="185" t="s">
        <v>233</v>
      </c>
      <c r="E18" s="185" t="s">
        <v>208</v>
      </c>
    </row>
    <row r="19" spans="2:5" ht="31.5">
      <c r="B19" s="96">
        <v>6</v>
      </c>
      <c r="C19" s="97" t="s">
        <v>78</v>
      </c>
      <c r="D19" s="185" t="s">
        <v>234</v>
      </c>
      <c r="E19" s="185" t="s">
        <v>210</v>
      </c>
    </row>
    <row r="20" spans="2:5" ht="31.5">
      <c r="B20" s="96">
        <v>7</v>
      </c>
      <c r="C20" s="97" t="s">
        <v>78</v>
      </c>
      <c r="D20" s="185" t="s">
        <v>235</v>
      </c>
      <c r="E20" s="185" t="s">
        <v>211</v>
      </c>
    </row>
    <row r="21" spans="2:5" ht="31.5">
      <c r="B21" s="96">
        <v>8</v>
      </c>
      <c r="C21" s="97" t="s">
        <v>78</v>
      </c>
      <c r="D21" s="185" t="s">
        <v>236</v>
      </c>
      <c r="E21" s="185" t="s">
        <v>212</v>
      </c>
    </row>
    <row r="22" spans="2:5" ht="36" customHeight="1">
      <c r="B22" s="96">
        <v>9</v>
      </c>
      <c r="C22" s="97" t="s">
        <v>103</v>
      </c>
      <c r="D22" s="185" t="s">
        <v>237</v>
      </c>
      <c r="E22" s="185" t="s">
        <v>214</v>
      </c>
    </row>
  </sheetData>
  <mergeCells count="6">
    <mergeCell ref="B8:E8"/>
    <mergeCell ref="B9:E9"/>
    <mergeCell ref="B13:E13"/>
    <mergeCell ref="A2:E2"/>
    <mergeCell ref="B3:E3"/>
    <mergeCell ref="C4:E4"/>
  </mergeCells>
  <pageMargins left="0.7" right="0.7" top="0.75" bottom="0.75" header="0.3" footer="0.3"/>
  <pageSetup paperSize="9" scale="91" orientation="portrait" verticalDpi="4294967293" r:id="rId1"/>
</worksheet>
</file>

<file path=xl/worksheets/sheet4.xml><?xml version="1.0" encoding="utf-8"?>
<worksheet xmlns="http://schemas.openxmlformats.org/spreadsheetml/2006/main" xmlns:r="http://schemas.openxmlformats.org/officeDocument/2006/relationships">
  <dimension ref="A1:M66"/>
  <sheetViews>
    <sheetView view="pageBreakPreview" zoomScale="80" zoomScaleSheetLayoutView="80" workbookViewId="0">
      <selection activeCell="J8" sqref="J8:J9"/>
    </sheetView>
  </sheetViews>
  <sheetFormatPr defaultRowHeight="12.75"/>
  <cols>
    <col min="1" max="1" width="2.7109375" style="184" customWidth="1"/>
    <col min="2" max="2" width="4.5703125" style="36" customWidth="1"/>
    <col min="3" max="4" width="3.7109375" style="36" customWidth="1"/>
    <col min="5" max="5" width="4" style="36" customWidth="1"/>
    <col min="6" max="6" width="4.140625" style="36" customWidth="1"/>
    <col min="7" max="7" width="3.85546875" style="36" customWidth="1"/>
    <col min="8" max="8" width="5" style="36" customWidth="1"/>
    <col min="9" max="9" width="9" style="36" customWidth="1"/>
    <col min="10" max="10" width="56" style="36" customWidth="1"/>
    <col min="11" max="11" width="15.42578125" style="37" customWidth="1"/>
    <col min="12" max="12" width="14.85546875" style="38" customWidth="1"/>
    <col min="13" max="13" width="13.5703125" style="38" bestFit="1" customWidth="1"/>
    <col min="14" max="16384" width="9.140625" style="39"/>
  </cols>
  <sheetData>
    <row r="1" spans="1:13">
      <c r="J1" s="114"/>
      <c r="L1" s="38" t="s">
        <v>342</v>
      </c>
    </row>
    <row r="2" spans="1:13" s="123" customFormat="1">
      <c r="A2" s="291"/>
      <c r="B2" s="291"/>
      <c r="C2" s="291"/>
      <c r="D2" s="291"/>
    </row>
    <row r="3" spans="1:13" s="123" customFormat="1" ht="12.75" customHeight="1">
      <c r="A3" s="291" t="s">
        <v>505</v>
      </c>
      <c r="B3" s="291"/>
      <c r="C3" s="291"/>
      <c r="D3" s="291"/>
      <c r="E3" s="291"/>
      <c r="F3" s="291"/>
      <c r="G3" s="291"/>
      <c r="H3" s="291"/>
      <c r="I3" s="291"/>
      <c r="J3" s="291"/>
      <c r="K3" s="291"/>
      <c r="L3" s="291"/>
      <c r="M3" s="291"/>
    </row>
    <row r="4" spans="1:13" s="123" customFormat="1" ht="15" customHeight="1">
      <c r="A4" s="291" t="s">
        <v>400</v>
      </c>
      <c r="B4" s="291"/>
      <c r="C4" s="291"/>
      <c r="D4" s="291"/>
      <c r="E4" s="291"/>
      <c r="F4" s="291"/>
      <c r="G4" s="291"/>
      <c r="H4" s="291"/>
      <c r="I4" s="291"/>
      <c r="J4" s="291"/>
      <c r="K4" s="291"/>
      <c r="L4" s="291"/>
      <c r="M4" s="291"/>
    </row>
    <row r="5" spans="1:13" s="123" customFormat="1" ht="15" customHeight="1">
      <c r="A5" s="188"/>
      <c r="B5" s="292" t="s">
        <v>504</v>
      </c>
      <c r="C5" s="292"/>
      <c r="D5" s="292"/>
      <c r="E5" s="292"/>
      <c r="F5" s="292"/>
      <c r="G5" s="292"/>
      <c r="H5" s="292"/>
      <c r="I5" s="292"/>
      <c r="J5" s="292"/>
      <c r="K5" s="292"/>
      <c r="L5" s="292"/>
      <c r="M5" s="292"/>
    </row>
    <row r="6" spans="1:13" ht="12.75" customHeight="1">
      <c r="A6" s="320" t="s">
        <v>404</v>
      </c>
      <c r="B6" s="320"/>
      <c r="C6" s="320"/>
      <c r="D6" s="320"/>
      <c r="E6" s="320"/>
      <c r="F6" s="320"/>
      <c r="G6" s="320"/>
      <c r="H6" s="320"/>
      <c r="I6" s="320"/>
      <c r="J6" s="320"/>
      <c r="K6" s="320"/>
      <c r="L6" s="320"/>
      <c r="M6" s="320"/>
    </row>
    <row r="7" spans="1:13" ht="15">
      <c r="A7" s="192" t="s">
        <v>70</v>
      </c>
      <c r="B7" s="40"/>
      <c r="C7" s="40"/>
      <c r="D7" s="40"/>
      <c r="E7" s="40"/>
      <c r="F7" s="40"/>
      <c r="G7" s="40"/>
      <c r="H7" s="40"/>
      <c r="I7" s="40"/>
      <c r="J7" s="41"/>
      <c r="L7" s="42"/>
      <c r="M7" s="43" t="s">
        <v>71</v>
      </c>
    </row>
    <row r="8" spans="1:13" ht="17.25" customHeight="1">
      <c r="A8" s="44"/>
      <c r="B8" s="328" t="s">
        <v>72</v>
      </c>
      <c r="C8" s="329"/>
      <c r="D8" s="329"/>
      <c r="E8" s="329"/>
      <c r="F8" s="329"/>
      <c r="G8" s="329"/>
      <c r="H8" s="329"/>
      <c r="I8" s="330"/>
      <c r="J8" s="321" t="s">
        <v>246</v>
      </c>
      <c r="K8" s="322" t="s">
        <v>408</v>
      </c>
      <c r="L8" s="324" t="s">
        <v>397</v>
      </c>
      <c r="M8" s="326" t="s">
        <v>398</v>
      </c>
    </row>
    <row r="9" spans="1:13" ht="150.75" customHeight="1">
      <c r="A9" s="191" t="s">
        <v>24</v>
      </c>
      <c r="B9" s="101" t="s">
        <v>253</v>
      </c>
      <c r="C9" s="101" t="s">
        <v>73</v>
      </c>
      <c r="D9" s="101" t="s">
        <v>74</v>
      </c>
      <c r="E9" s="101" t="s">
        <v>75</v>
      </c>
      <c r="F9" s="101" t="s">
        <v>76</v>
      </c>
      <c r="G9" s="101" t="s">
        <v>77</v>
      </c>
      <c r="H9" s="101" t="s">
        <v>252</v>
      </c>
      <c r="I9" s="101" t="s">
        <v>251</v>
      </c>
      <c r="J9" s="321"/>
      <c r="K9" s="323"/>
      <c r="L9" s="325"/>
      <c r="M9" s="327"/>
    </row>
    <row r="10" spans="1:13">
      <c r="A10" s="45">
        <v>1</v>
      </c>
      <c r="B10" s="45">
        <v>2</v>
      </c>
      <c r="C10" s="45">
        <v>3</v>
      </c>
      <c r="D10" s="45">
        <v>4</v>
      </c>
      <c r="E10" s="45">
        <v>5</v>
      </c>
      <c r="F10" s="45">
        <v>6</v>
      </c>
      <c r="G10" s="45">
        <v>7</v>
      </c>
      <c r="H10" s="45">
        <v>8</v>
      </c>
      <c r="I10" s="45">
        <v>9</v>
      </c>
      <c r="J10" s="45">
        <v>10</v>
      </c>
      <c r="K10" s="45">
        <v>11</v>
      </c>
      <c r="L10" s="45">
        <v>12</v>
      </c>
      <c r="M10" s="45">
        <v>13</v>
      </c>
    </row>
    <row r="11" spans="1:13" s="38" customFormat="1">
      <c r="A11" s="45">
        <v>1</v>
      </c>
      <c r="B11" s="46" t="s">
        <v>78</v>
      </c>
      <c r="C11" s="46">
        <v>1</v>
      </c>
      <c r="D11" s="46" t="s">
        <v>5</v>
      </c>
      <c r="E11" s="46" t="s">
        <v>5</v>
      </c>
      <c r="F11" s="46" t="s">
        <v>78</v>
      </c>
      <c r="G11" s="46" t="s">
        <v>5</v>
      </c>
      <c r="H11" s="46" t="s">
        <v>79</v>
      </c>
      <c r="I11" s="47" t="s">
        <v>78</v>
      </c>
      <c r="J11" s="48" t="s">
        <v>80</v>
      </c>
      <c r="K11" s="140">
        <f>K12+K26+K34+K17+K38+K40</f>
        <v>1351.8277899999998</v>
      </c>
      <c r="L11" s="140">
        <f>L12+L26+L34+L17+L38+L39+L40</f>
        <v>1908.7633099999998</v>
      </c>
      <c r="M11" s="189">
        <f>L11/K11</f>
        <v>1.4119870327565911</v>
      </c>
    </row>
    <row r="12" spans="1:13">
      <c r="A12" s="45">
        <v>2</v>
      </c>
      <c r="B12" s="49" t="s">
        <v>78</v>
      </c>
      <c r="C12" s="50" t="s">
        <v>81</v>
      </c>
      <c r="D12" s="49" t="s">
        <v>25</v>
      </c>
      <c r="E12" s="49" t="s">
        <v>5</v>
      </c>
      <c r="F12" s="49" t="s">
        <v>78</v>
      </c>
      <c r="G12" s="49" t="s">
        <v>5</v>
      </c>
      <c r="H12" s="49" t="s">
        <v>79</v>
      </c>
      <c r="I12" s="47" t="s">
        <v>78</v>
      </c>
      <c r="J12" s="48" t="s">
        <v>82</v>
      </c>
      <c r="K12" s="140">
        <f>K13</f>
        <v>1075.32779</v>
      </c>
      <c r="L12" s="140">
        <f>L13</f>
        <v>1644.53414</v>
      </c>
      <c r="M12" s="189">
        <f t="shared" ref="M12:M64" si="0">L12/K12</f>
        <v>1.5293328743973034</v>
      </c>
    </row>
    <row r="13" spans="1:13">
      <c r="A13" s="45">
        <v>3</v>
      </c>
      <c r="B13" s="49" t="s">
        <v>83</v>
      </c>
      <c r="C13" s="50" t="s">
        <v>81</v>
      </c>
      <c r="D13" s="49" t="s">
        <v>25</v>
      </c>
      <c r="E13" s="49" t="s">
        <v>26</v>
      </c>
      <c r="F13" s="49" t="s">
        <v>78</v>
      </c>
      <c r="G13" s="49" t="s">
        <v>25</v>
      </c>
      <c r="H13" s="49" t="s">
        <v>79</v>
      </c>
      <c r="I13" s="47" t="s">
        <v>21</v>
      </c>
      <c r="J13" s="48" t="s">
        <v>85</v>
      </c>
      <c r="K13" s="140">
        <f>K14+K16+K15</f>
        <v>1075.32779</v>
      </c>
      <c r="L13" s="140">
        <f>L14+L16+L15</f>
        <v>1644.53414</v>
      </c>
      <c r="M13" s="189">
        <f t="shared" si="0"/>
        <v>1.5293328743973034</v>
      </c>
    </row>
    <row r="14" spans="1:13" ht="63.75">
      <c r="A14" s="45">
        <v>4</v>
      </c>
      <c r="B14" s="51" t="s">
        <v>83</v>
      </c>
      <c r="C14" s="52" t="s">
        <v>81</v>
      </c>
      <c r="D14" s="51" t="s">
        <v>25</v>
      </c>
      <c r="E14" s="51" t="s">
        <v>26</v>
      </c>
      <c r="F14" s="51" t="s">
        <v>84</v>
      </c>
      <c r="G14" s="51" t="s">
        <v>25</v>
      </c>
      <c r="H14" s="51" t="s">
        <v>79</v>
      </c>
      <c r="I14" s="53" t="s">
        <v>21</v>
      </c>
      <c r="J14" s="55" t="s">
        <v>238</v>
      </c>
      <c r="K14" s="149">
        <f>630+167.493+132.32779</f>
        <v>929.82078999999999</v>
      </c>
      <c r="L14" s="149">
        <v>1425.90976</v>
      </c>
      <c r="M14" s="190">
        <f t="shared" si="0"/>
        <v>1.5335318110062908</v>
      </c>
    </row>
    <row r="15" spans="1:13" ht="90.75" customHeight="1">
      <c r="A15" s="45">
        <v>5</v>
      </c>
      <c r="B15" s="51" t="s">
        <v>83</v>
      </c>
      <c r="C15" s="52" t="s">
        <v>81</v>
      </c>
      <c r="D15" s="51" t="s">
        <v>25</v>
      </c>
      <c r="E15" s="51" t="s">
        <v>26</v>
      </c>
      <c r="F15" s="51" t="s">
        <v>86</v>
      </c>
      <c r="G15" s="51" t="s">
        <v>25</v>
      </c>
      <c r="H15" s="51" t="s">
        <v>79</v>
      </c>
      <c r="I15" s="53" t="s">
        <v>21</v>
      </c>
      <c r="J15" s="55" t="s">
        <v>87</v>
      </c>
      <c r="K15" s="149">
        <f>113+32.507</f>
        <v>145.50700000000001</v>
      </c>
      <c r="L15" s="149">
        <v>158.17420000000001</v>
      </c>
      <c r="M15" s="190">
        <f t="shared" ref="M15" si="1">L15/K15</f>
        <v>1.0870556055722405</v>
      </c>
    </row>
    <row r="16" spans="1:13" ht="90.75" customHeight="1">
      <c r="A16" s="45">
        <v>5</v>
      </c>
      <c r="B16" s="51" t="s">
        <v>83</v>
      </c>
      <c r="C16" s="52" t="s">
        <v>81</v>
      </c>
      <c r="D16" s="51" t="s">
        <v>25</v>
      </c>
      <c r="E16" s="51" t="s">
        <v>26</v>
      </c>
      <c r="F16" s="51" t="s">
        <v>88</v>
      </c>
      <c r="G16" s="51" t="s">
        <v>25</v>
      </c>
      <c r="H16" s="51" t="s">
        <v>79</v>
      </c>
      <c r="I16" s="53" t="s">
        <v>21</v>
      </c>
      <c r="J16" s="55" t="s">
        <v>87</v>
      </c>
      <c r="K16" s="149">
        <v>0</v>
      </c>
      <c r="L16" s="149">
        <v>60.450180000000003</v>
      </c>
      <c r="M16" s="190" t="e">
        <f t="shared" si="0"/>
        <v>#DIV/0!</v>
      </c>
    </row>
    <row r="17" spans="1:13" ht="44.25" customHeight="1">
      <c r="A17" s="45">
        <v>6</v>
      </c>
      <c r="B17" s="214" t="s">
        <v>44</v>
      </c>
      <c r="C17" s="214" t="s">
        <v>81</v>
      </c>
      <c r="D17" s="214" t="s">
        <v>30</v>
      </c>
      <c r="E17" s="214" t="s">
        <v>90</v>
      </c>
      <c r="F17" s="214" t="s">
        <v>5</v>
      </c>
      <c r="G17" s="214" t="s">
        <v>25</v>
      </c>
      <c r="H17" s="214" t="s">
        <v>79</v>
      </c>
      <c r="I17" s="214" t="s">
        <v>21</v>
      </c>
      <c r="J17" s="215" t="s">
        <v>142</v>
      </c>
      <c r="K17" s="150">
        <f>K18+K20+K22+K24</f>
        <v>102.1</v>
      </c>
      <c r="L17" s="150">
        <f>L18+L20+L22+L24</f>
        <v>91.151270000000011</v>
      </c>
      <c r="M17" s="189">
        <f t="shared" si="0"/>
        <v>0.89276464250734588</v>
      </c>
    </row>
    <row r="18" spans="1:13" s="68" customFormat="1" ht="63.75">
      <c r="A18" s="45">
        <v>7</v>
      </c>
      <c r="B18" s="56" t="s">
        <v>44</v>
      </c>
      <c r="C18" s="56" t="s">
        <v>81</v>
      </c>
      <c r="D18" s="56" t="s">
        <v>30</v>
      </c>
      <c r="E18" s="56" t="s">
        <v>90</v>
      </c>
      <c r="F18" s="56" t="s">
        <v>91</v>
      </c>
      <c r="G18" s="56" t="s">
        <v>25</v>
      </c>
      <c r="H18" s="56" t="s">
        <v>79</v>
      </c>
      <c r="I18" s="56" t="s">
        <v>21</v>
      </c>
      <c r="J18" s="57" t="s">
        <v>184</v>
      </c>
      <c r="K18" s="149">
        <v>46.8</v>
      </c>
      <c r="L18" s="149">
        <f>L19</f>
        <v>42.042400000000001</v>
      </c>
      <c r="M18" s="190">
        <f t="shared" si="0"/>
        <v>0.89834188034188045</v>
      </c>
    </row>
    <row r="19" spans="1:13" ht="90.75" customHeight="1">
      <c r="A19" s="45">
        <v>8</v>
      </c>
      <c r="B19" s="56" t="s">
        <v>44</v>
      </c>
      <c r="C19" s="56" t="s">
        <v>81</v>
      </c>
      <c r="D19" s="56" t="s">
        <v>30</v>
      </c>
      <c r="E19" s="56" t="s">
        <v>90</v>
      </c>
      <c r="F19" s="56" t="s">
        <v>385</v>
      </c>
      <c r="G19" s="56" t="s">
        <v>25</v>
      </c>
      <c r="H19" s="56" t="s">
        <v>79</v>
      </c>
      <c r="I19" s="56" t="s">
        <v>21</v>
      </c>
      <c r="J19" s="57" t="s">
        <v>391</v>
      </c>
      <c r="K19" s="149">
        <v>46.8</v>
      </c>
      <c r="L19" s="149">
        <v>42.042400000000001</v>
      </c>
      <c r="M19" s="190">
        <f t="shared" si="0"/>
        <v>0.89834188034188045</v>
      </c>
    </row>
    <row r="20" spans="1:13" ht="70.5" customHeight="1">
      <c r="A20" s="45">
        <v>9</v>
      </c>
      <c r="B20" s="58" t="s">
        <v>44</v>
      </c>
      <c r="C20" s="58" t="s">
        <v>81</v>
      </c>
      <c r="D20" s="58" t="s">
        <v>30</v>
      </c>
      <c r="E20" s="58" t="s">
        <v>90</v>
      </c>
      <c r="F20" s="58" t="s">
        <v>92</v>
      </c>
      <c r="G20" s="58" t="s">
        <v>25</v>
      </c>
      <c r="H20" s="58" t="s">
        <v>79</v>
      </c>
      <c r="I20" s="58" t="s">
        <v>21</v>
      </c>
      <c r="J20" s="57" t="s">
        <v>183</v>
      </c>
      <c r="K20" s="149">
        <v>0.2</v>
      </c>
      <c r="L20" s="149">
        <f>L21</f>
        <v>0.30071999999999999</v>
      </c>
      <c r="M20" s="190">
        <f t="shared" si="0"/>
        <v>1.5035999999999998</v>
      </c>
    </row>
    <row r="21" spans="1:13" ht="84.75" customHeight="1">
      <c r="A21" s="45">
        <v>10</v>
      </c>
      <c r="B21" s="58" t="s">
        <v>44</v>
      </c>
      <c r="C21" s="58" t="s">
        <v>81</v>
      </c>
      <c r="D21" s="58" t="s">
        <v>30</v>
      </c>
      <c r="E21" s="58" t="s">
        <v>90</v>
      </c>
      <c r="F21" s="58" t="s">
        <v>386</v>
      </c>
      <c r="G21" s="58" t="s">
        <v>25</v>
      </c>
      <c r="H21" s="58" t="s">
        <v>79</v>
      </c>
      <c r="I21" s="58" t="s">
        <v>21</v>
      </c>
      <c r="J21" s="57" t="s">
        <v>389</v>
      </c>
      <c r="K21" s="149">
        <v>0.2</v>
      </c>
      <c r="L21" s="149">
        <v>0.30071999999999999</v>
      </c>
      <c r="M21" s="190">
        <f t="shared" si="0"/>
        <v>1.5035999999999998</v>
      </c>
    </row>
    <row r="22" spans="1:13" ht="80.25" customHeight="1">
      <c r="A22" s="45">
        <v>11</v>
      </c>
      <c r="B22" s="58" t="s">
        <v>44</v>
      </c>
      <c r="C22" s="58" t="s">
        <v>81</v>
      </c>
      <c r="D22" s="58" t="s">
        <v>30</v>
      </c>
      <c r="E22" s="58" t="s">
        <v>90</v>
      </c>
      <c r="F22" s="58" t="s">
        <v>93</v>
      </c>
      <c r="G22" s="58" t="s">
        <v>25</v>
      </c>
      <c r="H22" s="58" t="s">
        <v>79</v>
      </c>
      <c r="I22" s="58" t="s">
        <v>21</v>
      </c>
      <c r="J22" s="57" t="s">
        <v>185</v>
      </c>
      <c r="K22" s="149">
        <v>61.1</v>
      </c>
      <c r="L22" s="149">
        <f>L23</f>
        <v>56.55885</v>
      </c>
      <c r="M22" s="190">
        <f t="shared" si="0"/>
        <v>0.92567675941080196</v>
      </c>
    </row>
    <row r="23" spans="1:13" ht="102" customHeight="1">
      <c r="A23" s="45">
        <v>12</v>
      </c>
      <c r="B23" s="58" t="s">
        <v>44</v>
      </c>
      <c r="C23" s="58" t="s">
        <v>81</v>
      </c>
      <c r="D23" s="58" t="s">
        <v>30</v>
      </c>
      <c r="E23" s="58" t="s">
        <v>90</v>
      </c>
      <c r="F23" s="58" t="s">
        <v>387</v>
      </c>
      <c r="G23" s="58" t="s">
        <v>25</v>
      </c>
      <c r="H23" s="58" t="s">
        <v>79</v>
      </c>
      <c r="I23" s="58" t="s">
        <v>21</v>
      </c>
      <c r="J23" s="57" t="s">
        <v>390</v>
      </c>
      <c r="K23" s="149">
        <v>61.1</v>
      </c>
      <c r="L23" s="149">
        <v>56.55885</v>
      </c>
      <c r="M23" s="190">
        <f t="shared" si="0"/>
        <v>0.92567675941080196</v>
      </c>
    </row>
    <row r="24" spans="1:13" ht="75" customHeight="1">
      <c r="A24" s="45">
        <v>13</v>
      </c>
      <c r="B24" s="58" t="s">
        <v>44</v>
      </c>
      <c r="C24" s="58" t="s">
        <v>81</v>
      </c>
      <c r="D24" s="58" t="s">
        <v>30</v>
      </c>
      <c r="E24" s="58" t="s">
        <v>90</v>
      </c>
      <c r="F24" s="58" t="s">
        <v>94</v>
      </c>
      <c r="G24" s="58" t="s">
        <v>25</v>
      </c>
      <c r="H24" s="58" t="s">
        <v>79</v>
      </c>
      <c r="I24" s="58" t="s">
        <v>21</v>
      </c>
      <c r="J24" s="57" t="s">
        <v>186</v>
      </c>
      <c r="K24" s="149">
        <v>-6</v>
      </c>
      <c r="L24" s="149">
        <f>L25</f>
        <v>-7.7507000000000001</v>
      </c>
      <c r="M24" s="190">
        <f t="shared" si="0"/>
        <v>1.2917833333333333</v>
      </c>
    </row>
    <row r="25" spans="1:13" ht="107.25" customHeight="1">
      <c r="A25" s="45">
        <v>14</v>
      </c>
      <c r="B25" s="58" t="s">
        <v>44</v>
      </c>
      <c r="C25" s="58" t="s">
        <v>81</v>
      </c>
      <c r="D25" s="58" t="s">
        <v>30</v>
      </c>
      <c r="E25" s="58" t="s">
        <v>90</v>
      </c>
      <c r="F25" s="58" t="s">
        <v>388</v>
      </c>
      <c r="G25" s="58" t="s">
        <v>25</v>
      </c>
      <c r="H25" s="58" t="s">
        <v>79</v>
      </c>
      <c r="I25" s="58" t="s">
        <v>21</v>
      </c>
      <c r="J25" s="57" t="s">
        <v>392</v>
      </c>
      <c r="K25" s="149">
        <v>-6</v>
      </c>
      <c r="L25" s="149">
        <v>-7.7507000000000001</v>
      </c>
      <c r="M25" s="190">
        <f t="shared" si="0"/>
        <v>1.2917833333333333</v>
      </c>
    </row>
    <row r="26" spans="1:13" ht="33" customHeight="1">
      <c r="A26" s="45">
        <v>15</v>
      </c>
      <c r="B26" s="49" t="s">
        <v>83</v>
      </c>
      <c r="C26" s="50" t="s">
        <v>81</v>
      </c>
      <c r="D26" s="49" t="s">
        <v>17</v>
      </c>
      <c r="E26" s="49" t="s">
        <v>5</v>
      </c>
      <c r="F26" s="49" t="s">
        <v>78</v>
      </c>
      <c r="G26" s="49" t="s">
        <v>5</v>
      </c>
      <c r="H26" s="49" t="s">
        <v>79</v>
      </c>
      <c r="I26" s="47" t="s">
        <v>78</v>
      </c>
      <c r="J26" s="48" t="s">
        <v>95</v>
      </c>
      <c r="K26" s="140">
        <f>K29+K27</f>
        <v>55.8</v>
      </c>
      <c r="L26" s="140">
        <f>L29+L27</f>
        <v>69.118300000000005</v>
      </c>
      <c r="M26" s="189">
        <f t="shared" si="0"/>
        <v>1.2386792114695342</v>
      </c>
    </row>
    <row r="27" spans="1:13">
      <c r="A27" s="45">
        <v>16</v>
      </c>
      <c r="B27" s="59">
        <v>182</v>
      </c>
      <c r="C27" s="59">
        <v>1</v>
      </c>
      <c r="D27" s="59" t="s">
        <v>17</v>
      </c>
      <c r="E27" s="59" t="s">
        <v>25</v>
      </c>
      <c r="F27" s="59" t="s">
        <v>78</v>
      </c>
      <c r="G27" s="59" t="s">
        <v>5</v>
      </c>
      <c r="H27" s="59" t="s">
        <v>79</v>
      </c>
      <c r="I27" s="59">
        <v>110</v>
      </c>
      <c r="J27" s="60" t="s">
        <v>96</v>
      </c>
      <c r="K27" s="140">
        <f>K28</f>
        <v>48.3</v>
      </c>
      <c r="L27" s="140">
        <f>L28</f>
        <v>62.501939999999998</v>
      </c>
      <c r="M27" s="189">
        <f t="shared" si="0"/>
        <v>1.2940360248447205</v>
      </c>
    </row>
    <row r="28" spans="1:13" ht="38.25">
      <c r="A28" s="45">
        <v>17</v>
      </c>
      <c r="B28" s="58">
        <v>182</v>
      </c>
      <c r="C28" s="58">
        <v>1</v>
      </c>
      <c r="D28" s="58" t="s">
        <v>17</v>
      </c>
      <c r="E28" s="58" t="s">
        <v>25</v>
      </c>
      <c r="F28" s="58" t="s">
        <v>88</v>
      </c>
      <c r="G28" s="58" t="s">
        <v>27</v>
      </c>
      <c r="H28" s="58" t="s">
        <v>79</v>
      </c>
      <c r="I28" s="58">
        <v>110</v>
      </c>
      <c r="J28" s="57" t="s">
        <v>393</v>
      </c>
      <c r="K28" s="151">
        <f>33.3+15</f>
        <v>48.3</v>
      </c>
      <c r="L28" s="151">
        <v>62.501939999999998</v>
      </c>
      <c r="M28" s="190">
        <f t="shared" si="0"/>
        <v>1.2940360248447205</v>
      </c>
    </row>
    <row r="29" spans="1:13">
      <c r="A29" s="45">
        <v>18</v>
      </c>
      <c r="B29" s="49" t="s">
        <v>78</v>
      </c>
      <c r="C29" s="50" t="s">
        <v>81</v>
      </c>
      <c r="D29" s="49" t="s">
        <v>17</v>
      </c>
      <c r="E29" s="49" t="s">
        <v>17</v>
      </c>
      <c r="F29" s="49" t="s">
        <v>78</v>
      </c>
      <c r="G29" s="49" t="s">
        <v>5</v>
      </c>
      <c r="H29" s="49" t="s">
        <v>79</v>
      </c>
      <c r="I29" s="47" t="s">
        <v>21</v>
      </c>
      <c r="J29" s="48" t="s">
        <v>97</v>
      </c>
      <c r="K29" s="140">
        <f>K30+K32</f>
        <v>7.5</v>
      </c>
      <c r="L29" s="140">
        <f>L30+L32</f>
        <v>6.6163600000000002</v>
      </c>
      <c r="M29" s="189">
        <f t="shared" si="0"/>
        <v>0.88218133333333337</v>
      </c>
    </row>
    <row r="30" spans="1:13">
      <c r="A30" s="45">
        <v>19</v>
      </c>
      <c r="B30" s="62" t="s">
        <v>83</v>
      </c>
      <c r="C30" s="61" t="s">
        <v>81</v>
      </c>
      <c r="D30" s="62" t="s">
        <v>17</v>
      </c>
      <c r="E30" s="62" t="s">
        <v>17</v>
      </c>
      <c r="F30" s="62" t="s">
        <v>88</v>
      </c>
      <c r="G30" s="62" t="s">
        <v>5</v>
      </c>
      <c r="H30" s="62" t="s">
        <v>79</v>
      </c>
      <c r="I30" s="63" t="s">
        <v>21</v>
      </c>
      <c r="J30" s="54" t="s">
        <v>225</v>
      </c>
      <c r="K30" s="152">
        <f>K31</f>
        <v>0.5</v>
      </c>
      <c r="L30" s="152">
        <f>L31</f>
        <v>6.3E-2</v>
      </c>
      <c r="M30" s="190">
        <f t="shared" si="0"/>
        <v>0.126</v>
      </c>
    </row>
    <row r="31" spans="1:13" ht="25.5">
      <c r="A31" s="45">
        <v>20</v>
      </c>
      <c r="B31" s="51" t="s">
        <v>83</v>
      </c>
      <c r="C31" s="61" t="s">
        <v>81</v>
      </c>
      <c r="D31" s="62" t="s">
        <v>17</v>
      </c>
      <c r="E31" s="62" t="s">
        <v>17</v>
      </c>
      <c r="F31" s="62" t="s">
        <v>99</v>
      </c>
      <c r="G31" s="62" t="s">
        <v>27</v>
      </c>
      <c r="H31" s="62" t="s">
        <v>79</v>
      </c>
      <c r="I31" s="63" t="s">
        <v>21</v>
      </c>
      <c r="J31" s="54" t="s">
        <v>108</v>
      </c>
      <c r="K31" s="152">
        <v>0.5</v>
      </c>
      <c r="L31" s="152">
        <v>6.3E-2</v>
      </c>
      <c r="M31" s="190">
        <f t="shared" si="0"/>
        <v>0.126</v>
      </c>
    </row>
    <row r="32" spans="1:13">
      <c r="A32" s="45">
        <v>21</v>
      </c>
      <c r="B32" s="51" t="s">
        <v>83</v>
      </c>
      <c r="C32" s="52" t="s">
        <v>81</v>
      </c>
      <c r="D32" s="51" t="s">
        <v>17</v>
      </c>
      <c r="E32" s="51" t="s">
        <v>17</v>
      </c>
      <c r="F32" s="51" t="s">
        <v>89</v>
      </c>
      <c r="G32" s="51" t="s">
        <v>5</v>
      </c>
      <c r="H32" s="51" t="s">
        <v>79</v>
      </c>
      <c r="I32" s="53" t="s">
        <v>21</v>
      </c>
      <c r="J32" s="54" t="s">
        <v>227</v>
      </c>
      <c r="K32" s="151">
        <f>K33</f>
        <v>7</v>
      </c>
      <c r="L32" s="151">
        <f>L33</f>
        <v>6.5533600000000005</v>
      </c>
      <c r="M32" s="190">
        <f t="shared" si="0"/>
        <v>0.93619428571428576</v>
      </c>
    </row>
    <row r="33" spans="1:13" ht="25.5">
      <c r="A33" s="45">
        <v>22</v>
      </c>
      <c r="B33" s="51" t="s">
        <v>83</v>
      </c>
      <c r="C33" s="52" t="s">
        <v>81</v>
      </c>
      <c r="D33" s="51" t="s">
        <v>17</v>
      </c>
      <c r="E33" s="51" t="s">
        <v>17</v>
      </c>
      <c r="F33" s="51" t="s">
        <v>107</v>
      </c>
      <c r="G33" s="51" t="s">
        <v>27</v>
      </c>
      <c r="H33" s="51" t="s">
        <v>79</v>
      </c>
      <c r="I33" s="53" t="s">
        <v>21</v>
      </c>
      <c r="J33" s="54" t="s">
        <v>226</v>
      </c>
      <c r="K33" s="151">
        <v>7</v>
      </c>
      <c r="L33" s="151">
        <f>5.70497+0.84839</f>
        <v>6.5533600000000005</v>
      </c>
      <c r="M33" s="190">
        <f t="shared" si="0"/>
        <v>0.93619428571428576</v>
      </c>
    </row>
    <row r="34" spans="1:13">
      <c r="A34" s="45">
        <v>23</v>
      </c>
      <c r="B34" s="49" t="s">
        <v>78</v>
      </c>
      <c r="C34" s="50" t="s">
        <v>81</v>
      </c>
      <c r="D34" s="49" t="s">
        <v>28</v>
      </c>
      <c r="E34" s="49" t="s">
        <v>5</v>
      </c>
      <c r="F34" s="49" t="s">
        <v>78</v>
      </c>
      <c r="G34" s="49" t="s">
        <v>5</v>
      </c>
      <c r="H34" s="49" t="s">
        <v>79</v>
      </c>
      <c r="I34" s="47" t="s">
        <v>78</v>
      </c>
      <c r="J34" s="48" t="s">
        <v>228</v>
      </c>
      <c r="K34" s="140">
        <f>K35</f>
        <v>7</v>
      </c>
      <c r="L34" s="140">
        <f>L35</f>
        <v>7.8</v>
      </c>
      <c r="M34" s="189">
        <f t="shared" si="0"/>
        <v>1.1142857142857143</v>
      </c>
    </row>
    <row r="35" spans="1:13" ht="25.5">
      <c r="A35" s="45">
        <v>24</v>
      </c>
      <c r="B35" s="51" t="s">
        <v>78</v>
      </c>
      <c r="C35" s="52" t="s">
        <v>81</v>
      </c>
      <c r="D35" s="51" t="s">
        <v>28</v>
      </c>
      <c r="E35" s="51" t="s">
        <v>5</v>
      </c>
      <c r="F35" s="51" t="s">
        <v>78</v>
      </c>
      <c r="G35" s="51" t="s">
        <v>5</v>
      </c>
      <c r="H35" s="51" t="s">
        <v>79</v>
      </c>
      <c r="I35" s="53" t="s">
        <v>78</v>
      </c>
      <c r="J35" s="54" t="s">
        <v>98</v>
      </c>
      <c r="K35" s="151">
        <f>K36</f>
        <v>7</v>
      </c>
      <c r="L35" s="151">
        <f>L36</f>
        <v>7.8</v>
      </c>
      <c r="M35" s="190">
        <f t="shared" si="0"/>
        <v>1.1142857142857143</v>
      </c>
    </row>
    <row r="36" spans="1:13" ht="57.75" customHeight="1">
      <c r="A36" s="45">
        <v>25</v>
      </c>
      <c r="B36" s="51" t="s">
        <v>103</v>
      </c>
      <c r="C36" s="52" t="s">
        <v>81</v>
      </c>
      <c r="D36" s="51" t="s">
        <v>28</v>
      </c>
      <c r="E36" s="51" t="s">
        <v>29</v>
      </c>
      <c r="F36" s="51" t="s">
        <v>86</v>
      </c>
      <c r="G36" s="51" t="s">
        <v>25</v>
      </c>
      <c r="H36" s="51" t="s">
        <v>79</v>
      </c>
      <c r="I36" s="53" t="s">
        <v>21</v>
      </c>
      <c r="J36" s="54" t="s">
        <v>10</v>
      </c>
      <c r="K36" s="151">
        <v>7</v>
      </c>
      <c r="L36" s="151">
        <v>7.8</v>
      </c>
      <c r="M36" s="190">
        <f t="shared" si="0"/>
        <v>1.1142857142857143</v>
      </c>
    </row>
    <row r="37" spans="1:13" ht="47.25" customHeight="1">
      <c r="A37" s="45">
        <v>26</v>
      </c>
      <c r="B37" s="51" t="s">
        <v>78</v>
      </c>
      <c r="C37" s="52" t="s">
        <v>81</v>
      </c>
      <c r="D37" s="51" t="s">
        <v>280</v>
      </c>
      <c r="E37" s="51" t="s">
        <v>327</v>
      </c>
      <c r="F37" s="51" t="s">
        <v>394</v>
      </c>
      <c r="G37" s="51" t="s">
        <v>5</v>
      </c>
      <c r="H37" s="51" t="s">
        <v>79</v>
      </c>
      <c r="I37" s="53" t="s">
        <v>78</v>
      </c>
      <c r="J37" s="54" t="s">
        <v>395</v>
      </c>
      <c r="K37" s="132">
        <v>92</v>
      </c>
      <c r="L37" s="132">
        <f>L38</f>
        <v>51.231479999999998</v>
      </c>
      <c r="M37" s="190">
        <f t="shared" si="0"/>
        <v>0.55686391304347826</v>
      </c>
    </row>
    <row r="38" spans="1:13" ht="42.75" customHeight="1">
      <c r="A38" s="45">
        <v>27</v>
      </c>
      <c r="B38" s="51" t="s">
        <v>103</v>
      </c>
      <c r="C38" s="52" t="s">
        <v>81</v>
      </c>
      <c r="D38" s="51" t="s">
        <v>280</v>
      </c>
      <c r="E38" s="51" t="s">
        <v>327</v>
      </c>
      <c r="F38" s="51" t="s">
        <v>328</v>
      </c>
      <c r="G38" s="51" t="s">
        <v>27</v>
      </c>
      <c r="H38" s="51" t="s">
        <v>79</v>
      </c>
      <c r="I38" s="53" t="s">
        <v>41</v>
      </c>
      <c r="J38" s="54" t="s">
        <v>267</v>
      </c>
      <c r="K38" s="132">
        <v>92</v>
      </c>
      <c r="L38" s="132">
        <v>51.231479999999998</v>
      </c>
      <c r="M38" s="190">
        <f t="shared" si="0"/>
        <v>0.55686391304347826</v>
      </c>
    </row>
    <row r="39" spans="1:13" ht="35.25" customHeight="1">
      <c r="A39" s="45">
        <v>28</v>
      </c>
      <c r="B39" s="51" t="s">
        <v>103</v>
      </c>
      <c r="C39" s="52" t="s">
        <v>81</v>
      </c>
      <c r="D39" s="51" t="s">
        <v>502</v>
      </c>
      <c r="E39" s="51" t="s">
        <v>26</v>
      </c>
      <c r="F39" s="51" t="s">
        <v>503</v>
      </c>
      <c r="G39" s="51" t="s">
        <v>27</v>
      </c>
      <c r="H39" s="51" t="s">
        <v>79</v>
      </c>
      <c r="I39" s="53" t="s">
        <v>41</v>
      </c>
      <c r="J39" s="54" t="s">
        <v>259</v>
      </c>
      <c r="K39" s="132">
        <v>0</v>
      </c>
      <c r="L39" s="132">
        <v>25.328119999999998</v>
      </c>
      <c r="M39" s="190" t="e">
        <f t="shared" ref="M39" si="2">L39/K39</f>
        <v>#DIV/0!</v>
      </c>
    </row>
    <row r="40" spans="1:13" ht="35.25" customHeight="1">
      <c r="A40" s="45">
        <v>28</v>
      </c>
      <c r="B40" s="51" t="s">
        <v>103</v>
      </c>
      <c r="C40" s="52" t="s">
        <v>81</v>
      </c>
      <c r="D40" s="51" t="s">
        <v>223</v>
      </c>
      <c r="E40" s="51" t="s">
        <v>224</v>
      </c>
      <c r="F40" s="51" t="s">
        <v>88</v>
      </c>
      <c r="G40" s="51" t="s">
        <v>27</v>
      </c>
      <c r="H40" s="51" t="s">
        <v>79</v>
      </c>
      <c r="I40" s="53" t="s">
        <v>281</v>
      </c>
      <c r="J40" s="54" t="s">
        <v>141</v>
      </c>
      <c r="K40" s="132">
        <v>19.600000000000001</v>
      </c>
      <c r="L40" s="132">
        <v>19.600000000000001</v>
      </c>
      <c r="M40" s="190">
        <f t="shared" si="0"/>
        <v>1</v>
      </c>
    </row>
    <row r="41" spans="1:13" ht="30" customHeight="1">
      <c r="A41" s="45">
        <v>29</v>
      </c>
      <c r="B41" s="49" t="s">
        <v>78</v>
      </c>
      <c r="C41" s="49" t="s">
        <v>100</v>
      </c>
      <c r="D41" s="49" t="s">
        <v>5</v>
      </c>
      <c r="E41" s="49" t="s">
        <v>5</v>
      </c>
      <c r="F41" s="49" t="s">
        <v>78</v>
      </c>
      <c r="G41" s="49" t="s">
        <v>5</v>
      </c>
      <c r="H41" s="49" t="s">
        <v>79</v>
      </c>
      <c r="I41" s="47" t="s">
        <v>78</v>
      </c>
      <c r="J41" s="66" t="s">
        <v>101</v>
      </c>
      <c r="K41" s="140">
        <f>K42</f>
        <v>12101.172860000001</v>
      </c>
      <c r="L41" s="140">
        <f>L42</f>
        <v>12101.172860000001</v>
      </c>
      <c r="M41" s="189">
        <f t="shared" si="0"/>
        <v>1</v>
      </c>
    </row>
    <row r="42" spans="1:13" ht="41.25" customHeight="1">
      <c r="A42" s="45">
        <v>30</v>
      </c>
      <c r="B42" s="64" t="s">
        <v>78</v>
      </c>
      <c r="C42" s="64" t="s">
        <v>100</v>
      </c>
      <c r="D42" s="64" t="s">
        <v>26</v>
      </c>
      <c r="E42" s="64" t="s">
        <v>5</v>
      </c>
      <c r="F42" s="64" t="s">
        <v>78</v>
      </c>
      <c r="G42" s="64" t="s">
        <v>5</v>
      </c>
      <c r="H42" s="64" t="s">
        <v>79</v>
      </c>
      <c r="I42" s="65" t="s">
        <v>78</v>
      </c>
      <c r="J42" s="66" t="s">
        <v>102</v>
      </c>
      <c r="K42" s="140">
        <f>K43+K46+K52+K63</f>
        <v>12101.172860000001</v>
      </c>
      <c r="L42" s="140">
        <f>L43+L46+L52+L63</f>
        <v>12101.172860000001</v>
      </c>
      <c r="M42" s="189">
        <f t="shared" si="0"/>
        <v>1</v>
      </c>
    </row>
    <row r="43" spans="1:13" ht="25.5">
      <c r="A43" s="45">
        <v>31</v>
      </c>
      <c r="B43" s="64" t="s">
        <v>78</v>
      </c>
      <c r="C43" s="64" t="s">
        <v>100</v>
      </c>
      <c r="D43" s="64" t="s">
        <v>26</v>
      </c>
      <c r="E43" s="64" t="s">
        <v>463</v>
      </c>
      <c r="F43" s="64" t="s">
        <v>78</v>
      </c>
      <c r="G43" s="64" t="s">
        <v>5</v>
      </c>
      <c r="H43" s="64" t="s">
        <v>79</v>
      </c>
      <c r="I43" s="65" t="s">
        <v>281</v>
      </c>
      <c r="J43" s="66" t="s">
        <v>19</v>
      </c>
      <c r="K43" s="140">
        <f>K44</f>
        <v>4825.8999999999996</v>
      </c>
      <c r="L43" s="140">
        <f>L44</f>
        <v>4825.8999999999996</v>
      </c>
      <c r="M43" s="189">
        <f t="shared" si="0"/>
        <v>1</v>
      </c>
    </row>
    <row r="44" spans="1:13" ht="28.5" customHeight="1">
      <c r="A44" s="45">
        <v>32</v>
      </c>
      <c r="B44" s="64" t="s">
        <v>103</v>
      </c>
      <c r="C44" s="51" t="s">
        <v>100</v>
      </c>
      <c r="D44" s="51" t="s">
        <v>26</v>
      </c>
      <c r="E44" s="51" t="s">
        <v>463</v>
      </c>
      <c r="F44" s="51" t="s">
        <v>104</v>
      </c>
      <c r="G44" s="51" t="s">
        <v>5</v>
      </c>
      <c r="H44" s="51" t="s">
        <v>79</v>
      </c>
      <c r="I44" s="65" t="s">
        <v>281</v>
      </c>
      <c r="J44" s="54" t="s">
        <v>215</v>
      </c>
      <c r="K44" s="151">
        <f>K45</f>
        <v>4825.8999999999996</v>
      </c>
      <c r="L44" s="151">
        <f>L45</f>
        <v>4825.8999999999996</v>
      </c>
      <c r="M44" s="190">
        <f t="shared" si="0"/>
        <v>1</v>
      </c>
    </row>
    <row r="45" spans="1:13" s="69" customFormat="1" ht="38.25">
      <c r="A45" s="45">
        <v>33</v>
      </c>
      <c r="B45" s="64" t="s">
        <v>103</v>
      </c>
      <c r="C45" s="51" t="s">
        <v>100</v>
      </c>
      <c r="D45" s="51" t="s">
        <v>26</v>
      </c>
      <c r="E45" s="51" t="s">
        <v>463</v>
      </c>
      <c r="F45" s="51" t="s">
        <v>104</v>
      </c>
      <c r="G45" s="51" t="s">
        <v>27</v>
      </c>
      <c r="H45" s="51" t="s">
        <v>79</v>
      </c>
      <c r="I45" s="65" t="s">
        <v>281</v>
      </c>
      <c r="J45" s="54" t="s">
        <v>415</v>
      </c>
      <c r="K45" s="151">
        <v>4825.8999999999996</v>
      </c>
      <c r="L45" s="151">
        <v>4825.8999999999996</v>
      </c>
      <c r="M45" s="190">
        <f t="shared" si="0"/>
        <v>1</v>
      </c>
    </row>
    <row r="46" spans="1:13" s="70" customFormat="1" ht="25.5">
      <c r="A46" s="45">
        <v>34</v>
      </c>
      <c r="B46" s="64" t="s">
        <v>78</v>
      </c>
      <c r="C46" s="64" t="s">
        <v>100</v>
      </c>
      <c r="D46" s="64" t="s">
        <v>26</v>
      </c>
      <c r="E46" s="64" t="s">
        <v>91</v>
      </c>
      <c r="F46" s="64" t="s">
        <v>78</v>
      </c>
      <c r="G46" s="64" t="s">
        <v>5</v>
      </c>
      <c r="H46" s="64" t="s">
        <v>79</v>
      </c>
      <c r="I46" s="65" t="s">
        <v>281</v>
      </c>
      <c r="J46" s="104" t="s">
        <v>464</v>
      </c>
      <c r="K46" s="140">
        <f>K50+K47</f>
        <v>140.76200000000003</v>
      </c>
      <c r="L46" s="140">
        <f>L50+L47</f>
        <v>140.76200000000003</v>
      </c>
      <c r="M46" s="189">
        <f t="shared" si="0"/>
        <v>1</v>
      </c>
    </row>
    <row r="47" spans="1:13" s="70" customFormat="1" ht="25.5">
      <c r="A47" s="45">
        <v>35</v>
      </c>
      <c r="B47" s="64" t="s">
        <v>78</v>
      </c>
      <c r="C47" s="51" t="s">
        <v>100</v>
      </c>
      <c r="D47" s="51" t="s">
        <v>26</v>
      </c>
      <c r="E47" s="51" t="s">
        <v>91</v>
      </c>
      <c r="F47" s="51" t="s">
        <v>149</v>
      </c>
      <c r="G47" s="51" t="s">
        <v>5</v>
      </c>
      <c r="H47" s="51" t="s">
        <v>79</v>
      </c>
      <c r="I47" s="53" t="s">
        <v>281</v>
      </c>
      <c r="J47" s="71" t="s">
        <v>193</v>
      </c>
      <c r="K47" s="151">
        <f>K49</f>
        <v>1.6619999999999999</v>
      </c>
      <c r="L47" s="151">
        <f>L49</f>
        <v>1.6619999999999999</v>
      </c>
      <c r="M47" s="190">
        <f t="shared" si="0"/>
        <v>1</v>
      </c>
    </row>
    <row r="48" spans="1:13" s="70" customFormat="1" ht="27.75" customHeight="1">
      <c r="A48" s="45">
        <v>36</v>
      </c>
      <c r="B48" s="64" t="s">
        <v>78</v>
      </c>
      <c r="C48" s="51" t="s">
        <v>100</v>
      </c>
      <c r="D48" s="51" t="s">
        <v>26</v>
      </c>
      <c r="E48" s="51" t="s">
        <v>91</v>
      </c>
      <c r="F48" s="51" t="s">
        <v>149</v>
      </c>
      <c r="G48" s="51" t="s">
        <v>27</v>
      </c>
      <c r="H48" s="51" t="s">
        <v>79</v>
      </c>
      <c r="I48" s="53" t="s">
        <v>281</v>
      </c>
      <c r="J48" s="71" t="s">
        <v>187</v>
      </c>
      <c r="K48" s="151">
        <f>K49</f>
        <v>1.6619999999999999</v>
      </c>
      <c r="L48" s="151">
        <f>L49</f>
        <v>1.6619999999999999</v>
      </c>
      <c r="M48" s="190">
        <f t="shared" si="0"/>
        <v>1</v>
      </c>
    </row>
    <row r="49" spans="1:13" ht="60" customHeight="1">
      <c r="A49" s="45">
        <v>37</v>
      </c>
      <c r="B49" s="64" t="s">
        <v>103</v>
      </c>
      <c r="C49" s="51" t="s">
        <v>100</v>
      </c>
      <c r="D49" s="51" t="s">
        <v>26</v>
      </c>
      <c r="E49" s="51" t="s">
        <v>91</v>
      </c>
      <c r="F49" s="51" t="s">
        <v>149</v>
      </c>
      <c r="G49" s="51" t="s">
        <v>27</v>
      </c>
      <c r="H49" s="51" t="s">
        <v>465</v>
      </c>
      <c r="I49" s="53" t="s">
        <v>281</v>
      </c>
      <c r="J49" s="71" t="s">
        <v>416</v>
      </c>
      <c r="K49" s="151">
        <v>1.6619999999999999</v>
      </c>
      <c r="L49" s="151">
        <v>1.6619999999999999</v>
      </c>
      <c r="M49" s="190">
        <f t="shared" si="0"/>
        <v>1</v>
      </c>
    </row>
    <row r="50" spans="1:13" ht="39.75" customHeight="1">
      <c r="A50" s="45">
        <v>38</v>
      </c>
      <c r="B50" s="64" t="s">
        <v>78</v>
      </c>
      <c r="C50" s="51" t="s">
        <v>100</v>
      </c>
      <c r="D50" s="51" t="s">
        <v>26</v>
      </c>
      <c r="E50" s="51" t="s">
        <v>188</v>
      </c>
      <c r="F50" s="51" t="s">
        <v>189</v>
      </c>
      <c r="G50" s="51" t="s">
        <v>5</v>
      </c>
      <c r="H50" s="51" t="s">
        <v>79</v>
      </c>
      <c r="I50" s="53" t="s">
        <v>281</v>
      </c>
      <c r="J50" s="71" t="s">
        <v>240</v>
      </c>
      <c r="K50" s="151">
        <f>K51</f>
        <v>139.10000000000002</v>
      </c>
      <c r="L50" s="151">
        <f>L51</f>
        <v>139.10000000000002</v>
      </c>
      <c r="M50" s="190">
        <f t="shared" si="0"/>
        <v>1</v>
      </c>
    </row>
    <row r="51" spans="1:13" ht="44.25" customHeight="1">
      <c r="A51" s="45">
        <v>39</v>
      </c>
      <c r="B51" s="64" t="s">
        <v>103</v>
      </c>
      <c r="C51" s="51" t="s">
        <v>100</v>
      </c>
      <c r="D51" s="51" t="s">
        <v>26</v>
      </c>
      <c r="E51" s="51" t="s">
        <v>188</v>
      </c>
      <c r="F51" s="51" t="s">
        <v>189</v>
      </c>
      <c r="G51" s="51" t="s">
        <v>27</v>
      </c>
      <c r="H51" s="51" t="s">
        <v>79</v>
      </c>
      <c r="I51" s="53" t="s">
        <v>281</v>
      </c>
      <c r="J51" s="71" t="s">
        <v>190</v>
      </c>
      <c r="K51" s="151">
        <f>121.4+11.3+6.4</f>
        <v>139.10000000000002</v>
      </c>
      <c r="L51" s="151">
        <f>121.4+11.3+6.4</f>
        <v>139.10000000000002</v>
      </c>
      <c r="M51" s="190">
        <f t="shared" si="0"/>
        <v>1</v>
      </c>
    </row>
    <row r="52" spans="1:13" ht="33.75" customHeight="1">
      <c r="A52" s="45">
        <v>40</v>
      </c>
      <c r="B52" s="64" t="s">
        <v>78</v>
      </c>
      <c r="C52" s="51" t="s">
        <v>100</v>
      </c>
      <c r="D52" s="51" t="s">
        <v>26</v>
      </c>
      <c r="E52" s="51" t="s">
        <v>92</v>
      </c>
      <c r="F52" s="51" t="s">
        <v>78</v>
      </c>
      <c r="G52" s="51" t="s">
        <v>5</v>
      </c>
      <c r="H52" s="51" t="s">
        <v>79</v>
      </c>
      <c r="I52" s="53" t="s">
        <v>281</v>
      </c>
      <c r="J52" s="54" t="s">
        <v>150</v>
      </c>
      <c r="K52" s="140">
        <f>K53</f>
        <v>7009.640080000001</v>
      </c>
      <c r="L52" s="140">
        <f>L53</f>
        <v>7009.640080000001</v>
      </c>
      <c r="M52" s="189">
        <f t="shared" si="0"/>
        <v>1</v>
      </c>
    </row>
    <row r="53" spans="1:13" s="70" customFormat="1" ht="20.25" customHeight="1">
      <c r="A53" s="45">
        <v>41</v>
      </c>
      <c r="B53" s="64" t="s">
        <v>78</v>
      </c>
      <c r="C53" s="51" t="s">
        <v>100</v>
      </c>
      <c r="D53" s="51" t="s">
        <v>26</v>
      </c>
      <c r="E53" s="51" t="s">
        <v>191</v>
      </c>
      <c r="F53" s="51" t="s">
        <v>105</v>
      </c>
      <c r="G53" s="51" t="s">
        <v>5</v>
      </c>
      <c r="H53" s="51" t="s">
        <v>79</v>
      </c>
      <c r="I53" s="53" t="s">
        <v>281</v>
      </c>
      <c r="J53" s="54" t="s">
        <v>239</v>
      </c>
      <c r="K53" s="140">
        <f>K54</f>
        <v>7009.640080000001</v>
      </c>
      <c r="L53" s="140">
        <f>L54</f>
        <v>7009.640080000001</v>
      </c>
      <c r="M53" s="189">
        <f t="shared" si="0"/>
        <v>1</v>
      </c>
    </row>
    <row r="54" spans="1:13" s="70" customFormat="1" ht="31.5" customHeight="1">
      <c r="A54" s="45">
        <v>42</v>
      </c>
      <c r="B54" s="64" t="s">
        <v>103</v>
      </c>
      <c r="C54" s="51" t="s">
        <v>100</v>
      </c>
      <c r="D54" s="51" t="s">
        <v>26</v>
      </c>
      <c r="E54" s="51" t="s">
        <v>191</v>
      </c>
      <c r="F54" s="51" t="s">
        <v>105</v>
      </c>
      <c r="G54" s="51" t="s">
        <v>27</v>
      </c>
      <c r="H54" s="51" t="s">
        <v>79</v>
      </c>
      <c r="I54" s="53" t="s">
        <v>281</v>
      </c>
      <c r="J54" s="54" t="s">
        <v>192</v>
      </c>
      <c r="K54" s="151">
        <f>K61+K55+K56+K57+K58+K59+K60+K62</f>
        <v>7009.640080000001</v>
      </c>
      <c r="L54" s="151">
        <f>L61+L55+L56+L57+L58+L59+L60+L62</f>
        <v>7009.640080000001</v>
      </c>
      <c r="M54" s="190">
        <f t="shared" si="0"/>
        <v>1</v>
      </c>
    </row>
    <row r="55" spans="1:13" s="68" customFormat="1" ht="45.75" customHeight="1">
      <c r="A55" s="45">
        <v>43</v>
      </c>
      <c r="B55" s="51" t="s">
        <v>103</v>
      </c>
      <c r="C55" s="51" t="s">
        <v>100</v>
      </c>
      <c r="D55" s="51" t="s">
        <v>26</v>
      </c>
      <c r="E55" s="51" t="s">
        <v>191</v>
      </c>
      <c r="F55" s="51" t="s">
        <v>105</v>
      </c>
      <c r="G55" s="51" t="s">
        <v>27</v>
      </c>
      <c r="H55" s="51" t="s">
        <v>445</v>
      </c>
      <c r="I55" s="53" t="s">
        <v>281</v>
      </c>
      <c r="J55" s="54" t="s">
        <v>418</v>
      </c>
      <c r="K55" s="151">
        <v>5850.3737600000004</v>
      </c>
      <c r="L55" s="151">
        <v>5850.3737600000004</v>
      </c>
      <c r="M55" s="190">
        <f t="shared" si="0"/>
        <v>1</v>
      </c>
    </row>
    <row r="56" spans="1:13" s="67" customFormat="1" ht="80.25" customHeight="1">
      <c r="A56" s="45">
        <v>44</v>
      </c>
      <c r="B56" s="51" t="s">
        <v>103</v>
      </c>
      <c r="C56" s="51" t="s">
        <v>100</v>
      </c>
      <c r="D56" s="51" t="s">
        <v>26</v>
      </c>
      <c r="E56" s="51" t="s">
        <v>191</v>
      </c>
      <c r="F56" s="51" t="s">
        <v>105</v>
      </c>
      <c r="G56" s="51" t="s">
        <v>27</v>
      </c>
      <c r="H56" s="51" t="s">
        <v>376</v>
      </c>
      <c r="I56" s="53" t="s">
        <v>281</v>
      </c>
      <c r="J56" s="54" t="s">
        <v>420</v>
      </c>
      <c r="K56" s="151">
        <v>209.834</v>
      </c>
      <c r="L56" s="151">
        <v>209.834</v>
      </c>
      <c r="M56" s="190">
        <f t="shared" si="0"/>
        <v>1</v>
      </c>
    </row>
    <row r="57" spans="1:13" s="67" customFormat="1" ht="57" customHeight="1">
      <c r="A57" s="45">
        <v>45</v>
      </c>
      <c r="B57" s="51" t="s">
        <v>103</v>
      </c>
      <c r="C57" s="51" t="s">
        <v>100</v>
      </c>
      <c r="D57" s="51" t="s">
        <v>26</v>
      </c>
      <c r="E57" s="51" t="s">
        <v>191</v>
      </c>
      <c r="F57" s="51" t="s">
        <v>105</v>
      </c>
      <c r="G57" s="51" t="s">
        <v>27</v>
      </c>
      <c r="H57" s="51" t="s">
        <v>446</v>
      </c>
      <c r="I57" s="53" t="s">
        <v>281</v>
      </c>
      <c r="J57" s="54" t="s">
        <v>424</v>
      </c>
      <c r="K57" s="151">
        <v>216.94232</v>
      </c>
      <c r="L57" s="151">
        <v>216.94232</v>
      </c>
      <c r="M57" s="190">
        <f t="shared" si="0"/>
        <v>1</v>
      </c>
    </row>
    <row r="58" spans="1:13" s="67" customFormat="1" ht="43.5" customHeight="1">
      <c r="A58" s="45">
        <v>46</v>
      </c>
      <c r="B58" s="51" t="s">
        <v>103</v>
      </c>
      <c r="C58" s="51" t="s">
        <v>100</v>
      </c>
      <c r="D58" s="51" t="s">
        <v>26</v>
      </c>
      <c r="E58" s="51" t="s">
        <v>191</v>
      </c>
      <c r="F58" s="51" t="s">
        <v>105</v>
      </c>
      <c r="G58" s="51" t="s">
        <v>27</v>
      </c>
      <c r="H58" s="51" t="s">
        <v>447</v>
      </c>
      <c r="I58" s="53" t="s">
        <v>281</v>
      </c>
      <c r="J58" s="54" t="s">
        <v>428</v>
      </c>
      <c r="K58" s="151">
        <v>32.020000000000003</v>
      </c>
      <c r="L58" s="151">
        <v>32.020000000000003</v>
      </c>
      <c r="M58" s="190">
        <f t="shared" si="0"/>
        <v>1</v>
      </c>
    </row>
    <row r="59" spans="1:13" s="67" customFormat="1" ht="87" customHeight="1">
      <c r="A59" s="45">
        <v>47</v>
      </c>
      <c r="B59" s="51" t="s">
        <v>103</v>
      </c>
      <c r="C59" s="51" t="s">
        <v>100</v>
      </c>
      <c r="D59" s="51" t="s">
        <v>26</v>
      </c>
      <c r="E59" s="51" t="s">
        <v>191</v>
      </c>
      <c r="F59" s="51" t="s">
        <v>105</v>
      </c>
      <c r="G59" s="51" t="s">
        <v>27</v>
      </c>
      <c r="H59" s="51" t="s">
        <v>448</v>
      </c>
      <c r="I59" s="53" t="s">
        <v>281</v>
      </c>
      <c r="J59" s="54" t="s">
        <v>438</v>
      </c>
      <c r="K59" s="151">
        <v>253.5</v>
      </c>
      <c r="L59" s="151">
        <v>253.5</v>
      </c>
      <c r="M59" s="190">
        <f t="shared" si="0"/>
        <v>1</v>
      </c>
    </row>
    <row r="60" spans="1:13" s="67" customFormat="1" ht="52.5" customHeight="1">
      <c r="A60" s="45">
        <v>48</v>
      </c>
      <c r="B60" s="51" t="s">
        <v>103</v>
      </c>
      <c r="C60" s="51" t="s">
        <v>100</v>
      </c>
      <c r="D60" s="51" t="s">
        <v>26</v>
      </c>
      <c r="E60" s="51" t="s">
        <v>191</v>
      </c>
      <c r="F60" s="51" t="s">
        <v>105</v>
      </c>
      <c r="G60" s="51" t="s">
        <v>27</v>
      </c>
      <c r="H60" s="51" t="s">
        <v>449</v>
      </c>
      <c r="I60" s="53" t="s">
        <v>281</v>
      </c>
      <c r="J60" s="54" t="s">
        <v>450</v>
      </c>
      <c r="K60" s="151">
        <v>100</v>
      </c>
      <c r="L60" s="151">
        <v>100</v>
      </c>
      <c r="M60" s="190">
        <f t="shared" si="0"/>
        <v>1</v>
      </c>
    </row>
    <row r="61" spans="1:13" s="67" customFormat="1" ht="69" customHeight="1">
      <c r="A61" s="45">
        <v>49</v>
      </c>
      <c r="B61" s="51" t="s">
        <v>103</v>
      </c>
      <c r="C61" s="51" t="s">
        <v>100</v>
      </c>
      <c r="D61" s="51" t="s">
        <v>26</v>
      </c>
      <c r="E61" s="51" t="s">
        <v>191</v>
      </c>
      <c r="F61" s="51" t="s">
        <v>105</v>
      </c>
      <c r="G61" s="51" t="s">
        <v>27</v>
      </c>
      <c r="H61" s="51" t="s">
        <v>451</v>
      </c>
      <c r="I61" s="53" t="s">
        <v>281</v>
      </c>
      <c r="J61" s="54" t="s">
        <v>442</v>
      </c>
      <c r="K61" s="151">
        <v>320.7</v>
      </c>
      <c r="L61" s="151">
        <v>320.7</v>
      </c>
      <c r="M61" s="190">
        <f t="shared" si="0"/>
        <v>1</v>
      </c>
    </row>
    <row r="62" spans="1:13" s="67" customFormat="1" ht="68.25" customHeight="1">
      <c r="A62" s="45">
        <v>50</v>
      </c>
      <c r="B62" s="51" t="s">
        <v>103</v>
      </c>
      <c r="C62" s="51" t="s">
        <v>100</v>
      </c>
      <c r="D62" s="51" t="s">
        <v>26</v>
      </c>
      <c r="E62" s="51" t="s">
        <v>191</v>
      </c>
      <c r="F62" s="51" t="s">
        <v>105</v>
      </c>
      <c r="G62" s="51" t="s">
        <v>27</v>
      </c>
      <c r="H62" s="51" t="s">
        <v>452</v>
      </c>
      <c r="I62" s="53" t="s">
        <v>281</v>
      </c>
      <c r="J62" s="54" t="s">
        <v>453</v>
      </c>
      <c r="K62" s="151">
        <v>26.27</v>
      </c>
      <c r="L62" s="151">
        <v>26.27</v>
      </c>
      <c r="M62" s="190">
        <f t="shared" si="0"/>
        <v>1</v>
      </c>
    </row>
    <row r="63" spans="1:13" s="67" customFormat="1" ht="57.75" customHeight="1">
      <c r="A63" s="45">
        <v>51</v>
      </c>
      <c r="B63" s="51" t="s">
        <v>103</v>
      </c>
      <c r="C63" s="51" t="s">
        <v>100</v>
      </c>
      <c r="D63" s="51" t="s">
        <v>375</v>
      </c>
      <c r="E63" s="51" t="s">
        <v>17</v>
      </c>
      <c r="F63" s="51" t="s">
        <v>84</v>
      </c>
      <c r="G63" s="51" t="s">
        <v>27</v>
      </c>
      <c r="H63" s="51" t="s">
        <v>79</v>
      </c>
      <c r="I63" s="53" t="s">
        <v>281</v>
      </c>
      <c r="J63" s="54" t="s">
        <v>217</v>
      </c>
      <c r="K63" s="180">
        <v>124.87078</v>
      </c>
      <c r="L63" s="180">
        <v>124.87078</v>
      </c>
      <c r="M63" s="190">
        <f t="shared" si="0"/>
        <v>1</v>
      </c>
    </row>
    <row r="64" spans="1:13" s="67" customFormat="1" ht="36" customHeight="1">
      <c r="A64" s="45">
        <v>52</v>
      </c>
      <c r="B64" s="72"/>
      <c r="C64" s="72"/>
      <c r="D64" s="72"/>
      <c r="E64" s="72"/>
      <c r="F64" s="72"/>
      <c r="G64" s="72"/>
      <c r="H64" s="72"/>
      <c r="I64" s="73"/>
      <c r="J64" s="74" t="s">
        <v>106</v>
      </c>
      <c r="K64" s="139">
        <f>K11+K41</f>
        <v>13453.00065</v>
      </c>
      <c r="L64" s="139">
        <f t="shared" ref="L64" si="3">L11+L41</f>
        <v>14009.936170000001</v>
      </c>
      <c r="M64" s="189">
        <f t="shared" si="0"/>
        <v>1.0413986094618972</v>
      </c>
    </row>
    <row r="66" spans="7:10">
      <c r="G66" s="319"/>
      <c r="H66" s="319"/>
      <c r="I66" s="319"/>
      <c r="J66" s="319"/>
    </row>
  </sheetData>
  <mergeCells count="11">
    <mergeCell ref="B5:M5"/>
    <mergeCell ref="G66:J66"/>
    <mergeCell ref="A2:D2"/>
    <mergeCell ref="A6:M6"/>
    <mergeCell ref="J8:J9"/>
    <mergeCell ref="K8:K9"/>
    <mergeCell ref="L8:L9"/>
    <mergeCell ref="M8:M9"/>
    <mergeCell ref="B8:I8"/>
    <mergeCell ref="A3:M3"/>
    <mergeCell ref="A4:M4"/>
  </mergeCells>
  <pageMargins left="0.7" right="0.7" top="0.75" bottom="0.75" header="0.3" footer="0.3"/>
  <pageSetup paperSize="9" scale="62" orientation="portrait" verticalDpi="4294967293" r:id="rId1"/>
</worksheet>
</file>

<file path=xl/worksheets/sheet5.xml><?xml version="1.0" encoding="utf-8"?>
<worksheet xmlns="http://schemas.openxmlformats.org/spreadsheetml/2006/main" xmlns:r="http://schemas.openxmlformats.org/officeDocument/2006/relationships">
  <dimension ref="A1:G38"/>
  <sheetViews>
    <sheetView view="pageBreakPreview" zoomScale="80" zoomScaleSheetLayoutView="80" workbookViewId="0">
      <selection activeCell="B9" sqref="B9:B10"/>
    </sheetView>
  </sheetViews>
  <sheetFormatPr defaultRowHeight="15"/>
  <cols>
    <col min="1" max="1" width="9.140625" style="106"/>
    <col min="2" max="2" width="65.7109375" style="106" customWidth="1"/>
    <col min="3" max="3" width="9.140625" style="106"/>
    <col min="4" max="6" width="12.7109375" style="106" customWidth="1"/>
    <col min="7" max="7" width="9.140625" style="106" hidden="1" customWidth="1"/>
    <col min="8" max="16384" width="9.140625" style="106"/>
  </cols>
  <sheetData>
    <row r="1" spans="1:6">
      <c r="D1" s="13"/>
      <c r="E1" s="13"/>
      <c r="F1" s="169" t="s">
        <v>339</v>
      </c>
    </row>
    <row r="2" spans="1:6" s="123" customFormat="1" ht="12.75" customHeight="1">
      <c r="A2" s="291" t="s">
        <v>505</v>
      </c>
      <c r="B2" s="291"/>
      <c r="C2" s="291"/>
      <c r="D2" s="291"/>
      <c r="E2" s="291"/>
      <c r="F2" s="291"/>
    </row>
    <row r="3" spans="1:6" s="123" customFormat="1" ht="15" customHeight="1">
      <c r="B3" s="291" t="s">
        <v>400</v>
      </c>
      <c r="C3" s="291"/>
      <c r="D3" s="291"/>
      <c r="E3" s="291"/>
      <c r="F3" s="291"/>
    </row>
    <row r="4" spans="1:6" s="123" customFormat="1" ht="12.75">
      <c r="C4" s="292" t="s">
        <v>504</v>
      </c>
      <c r="D4" s="292"/>
      <c r="E4" s="292"/>
      <c r="F4" s="292"/>
    </row>
    <row r="5" spans="1:6" ht="26.25" customHeight="1">
      <c r="A5" s="331" t="s">
        <v>405</v>
      </c>
      <c r="B5" s="331"/>
      <c r="C5" s="331"/>
      <c r="D5" s="331"/>
      <c r="E5" s="331"/>
      <c r="F5" s="331"/>
    </row>
    <row r="6" spans="1:6" ht="15.75" customHeight="1">
      <c r="A6" s="105"/>
      <c r="B6" s="105"/>
      <c r="C6" s="105"/>
      <c r="D6" s="105"/>
      <c r="E6" s="105"/>
      <c r="F6" s="105"/>
    </row>
    <row r="7" spans="1:6">
      <c r="B7" s="4"/>
      <c r="C7" s="13"/>
      <c r="D7" s="13"/>
      <c r="E7" s="13"/>
      <c r="F7" s="13" t="s">
        <v>64</v>
      </c>
    </row>
    <row r="8" spans="1:6" ht="31.5">
      <c r="A8" s="14" t="s">
        <v>24</v>
      </c>
      <c r="B8" s="15" t="s">
        <v>254</v>
      </c>
      <c r="C8" s="19" t="s">
        <v>130</v>
      </c>
      <c r="D8" s="15" t="s">
        <v>401</v>
      </c>
      <c r="E8" s="183" t="s">
        <v>397</v>
      </c>
      <c r="F8" s="186" t="s">
        <v>398</v>
      </c>
    </row>
    <row r="9" spans="1:6">
      <c r="A9" s="14">
        <v>1</v>
      </c>
      <c r="B9" s="15">
        <v>2</v>
      </c>
      <c r="C9" s="16">
        <v>3</v>
      </c>
      <c r="D9" s="15">
        <v>4</v>
      </c>
      <c r="E9" s="16">
        <v>5</v>
      </c>
      <c r="F9" s="15">
        <v>6</v>
      </c>
    </row>
    <row r="10" spans="1:6">
      <c r="A10" s="14">
        <v>1</v>
      </c>
      <c r="B10" s="17" t="s">
        <v>31</v>
      </c>
      <c r="C10" s="18" t="s">
        <v>120</v>
      </c>
      <c r="D10" s="208">
        <f>D11+D12+D13+D14+D15+D16</f>
        <v>7295.2775000000001</v>
      </c>
      <c r="E10" s="208">
        <f>E11+E12+E13+E14+E15+E16</f>
        <v>6596.9789799999999</v>
      </c>
      <c r="F10" s="189">
        <f t="shared" ref="F10:F35" si="0">E10/D10</f>
        <v>0.90428074600315067</v>
      </c>
    </row>
    <row r="11" spans="1:6" ht="25.5">
      <c r="A11" s="14">
        <v>2</v>
      </c>
      <c r="B11" s="19" t="s">
        <v>14</v>
      </c>
      <c r="C11" s="20" t="s">
        <v>122</v>
      </c>
      <c r="D11" s="209">
        <v>1141.6261999999999</v>
      </c>
      <c r="E11" s="209">
        <v>1110.6940500000001</v>
      </c>
      <c r="F11" s="190">
        <f t="shared" si="0"/>
        <v>0.97290518560278327</v>
      </c>
    </row>
    <row r="12" spans="1:6" ht="38.25">
      <c r="A12" s="14">
        <v>3</v>
      </c>
      <c r="B12" s="19" t="s">
        <v>15</v>
      </c>
      <c r="C12" s="21" t="s">
        <v>121</v>
      </c>
      <c r="D12" s="141">
        <v>5578.9874200000004</v>
      </c>
      <c r="E12" s="141">
        <v>4911.6210499999997</v>
      </c>
      <c r="F12" s="190">
        <f t="shared" si="0"/>
        <v>0.88037858490098542</v>
      </c>
    </row>
    <row r="13" spans="1:6" ht="40.5" customHeight="1">
      <c r="A13" s="14">
        <v>4</v>
      </c>
      <c r="B13" s="19" t="s">
        <v>16</v>
      </c>
      <c r="C13" s="21" t="s">
        <v>123</v>
      </c>
      <c r="D13" s="141">
        <v>297.85399999999998</v>
      </c>
      <c r="E13" s="141">
        <v>297.85399999999998</v>
      </c>
      <c r="F13" s="190">
        <f t="shared" si="0"/>
        <v>1</v>
      </c>
    </row>
    <row r="14" spans="1:6">
      <c r="A14" s="14">
        <v>5</v>
      </c>
      <c r="B14" s="19" t="s">
        <v>459</v>
      </c>
      <c r="C14" s="21" t="s">
        <v>460</v>
      </c>
      <c r="D14" s="141">
        <f>106.61434+45.69766</f>
        <v>152.31200000000001</v>
      </c>
      <c r="E14" s="141">
        <f>106.61434+45.69766</f>
        <v>152.31200000000001</v>
      </c>
      <c r="F14" s="190">
        <f t="shared" si="0"/>
        <v>1</v>
      </c>
    </row>
    <row r="15" spans="1:6">
      <c r="A15" s="14">
        <v>6</v>
      </c>
      <c r="B15" s="19" t="s">
        <v>461</v>
      </c>
      <c r="C15" s="21" t="s">
        <v>462</v>
      </c>
      <c r="D15" s="210">
        <v>0</v>
      </c>
      <c r="E15" s="210">
        <v>0</v>
      </c>
      <c r="F15" s="190">
        <v>0</v>
      </c>
    </row>
    <row r="16" spans="1:6">
      <c r="A16" s="14">
        <v>7</v>
      </c>
      <c r="B16" s="19" t="s">
        <v>54</v>
      </c>
      <c r="C16" s="21" t="s">
        <v>124</v>
      </c>
      <c r="D16" s="141">
        <v>124.49787999999999</v>
      </c>
      <c r="E16" s="141">
        <v>124.49787999999999</v>
      </c>
      <c r="F16" s="189">
        <f t="shared" si="0"/>
        <v>1</v>
      </c>
    </row>
    <row r="17" spans="1:7">
      <c r="A17" s="14">
        <v>8</v>
      </c>
      <c r="B17" s="17" t="s">
        <v>59</v>
      </c>
      <c r="C17" s="23" t="s">
        <v>125</v>
      </c>
      <c r="D17" s="211">
        <f>D18</f>
        <v>139.10000000000002</v>
      </c>
      <c r="E17" s="211">
        <f>E18</f>
        <v>139.10000000000002</v>
      </c>
      <c r="F17" s="190">
        <f t="shared" si="0"/>
        <v>1</v>
      </c>
    </row>
    <row r="18" spans="1:7">
      <c r="A18" s="14">
        <v>9</v>
      </c>
      <c r="B18" s="19" t="s">
        <v>60</v>
      </c>
      <c r="C18" s="21" t="s">
        <v>126</v>
      </c>
      <c r="D18" s="151">
        <f>121.4+11.3+6.4</f>
        <v>139.10000000000002</v>
      </c>
      <c r="E18" s="151">
        <f>121.4+11.3+6.4</f>
        <v>139.10000000000002</v>
      </c>
      <c r="F18" s="189">
        <f t="shared" si="0"/>
        <v>1</v>
      </c>
    </row>
    <row r="19" spans="1:7">
      <c r="A19" s="14">
        <v>10</v>
      </c>
      <c r="B19" s="24" t="s">
        <v>35</v>
      </c>
      <c r="C19" s="25" t="s">
        <v>114</v>
      </c>
      <c r="D19" s="212">
        <f>D20</f>
        <v>58.044670000000004</v>
      </c>
      <c r="E19" s="212">
        <f>E20</f>
        <v>58.04401</v>
      </c>
      <c r="F19" s="190">
        <f t="shared" si="0"/>
        <v>0.99998862944694145</v>
      </c>
    </row>
    <row r="20" spans="1:7">
      <c r="A20" s="14">
        <v>11</v>
      </c>
      <c r="B20" s="26" t="s">
        <v>308</v>
      </c>
      <c r="C20" s="20" t="s">
        <v>115</v>
      </c>
      <c r="D20" s="151">
        <v>58.044670000000004</v>
      </c>
      <c r="E20" s="151">
        <v>58.04401</v>
      </c>
      <c r="F20" s="189">
        <f t="shared" si="0"/>
        <v>0.99998862944694145</v>
      </c>
    </row>
    <row r="21" spans="1:7">
      <c r="A21" s="14">
        <v>12</v>
      </c>
      <c r="B21" s="17" t="s">
        <v>2</v>
      </c>
      <c r="C21" s="23" t="s">
        <v>116</v>
      </c>
      <c r="D21" s="211">
        <f>D22</f>
        <v>468.26934</v>
      </c>
      <c r="E21" s="211">
        <f>E22</f>
        <v>240.21270000000001</v>
      </c>
      <c r="F21" s="190">
        <f t="shared" si="0"/>
        <v>0.51297977356365043</v>
      </c>
    </row>
    <row r="22" spans="1:7" s="107" customFormat="1">
      <c r="A22" s="14">
        <v>13</v>
      </c>
      <c r="B22" s="27" t="s">
        <v>58</v>
      </c>
      <c r="C22" s="28" t="s">
        <v>117</v>
      </c>
      <c r="D22" s="213">
        <v>468.26934</v>
      </c>
      <c r="E22" s="213">
        <v>240.21270000000001</v>
      </c>
      <c r="F22" s="190">
        <f t="shared" si="0"/>
        <v>0.51297977356365043</v>
      </c>
    </row>
    <row r="23" spans="1:7">
      <c r="A23" s="14">
        <v>14</v>
      </c>
      <c r="B23" s="17" t="s">
        <v>34</v>
      </c>
      <c r="C23" s="18" t="s">
        <v>118</v>
      </c>
      <c r="D23" s="208">
        <f>D24+D25+D26</f>
        <v>2950.6293900000001</v>
      </c>
      <c r="E23" s="208">
        <f>E24+E25+E26</f>
        <v>2659.7286100000001</v>
      </c>
      <c r="F23" s="189">
        <f t="shared" si="0"/>
        <v>0.90141060040075049</v>
      </c>
    </row>
    <row r="24" spans="1:7">
      <c r="A24" s="14">
        <v>15</v>
      </c>
      <c r="B24" s="19" t="s">
        <v>315</v>
      </c>
      <c r="C24" s="21" t="s">
        <v>314</v>
      </c>
      <c r="D24" s="175">
        <v>1627.2658899999999</v>
      </c>
      <c r="E24" s="175">
        <v>1596.76511</v>
      </c>
      <c r="F24" s="190">
        <f t="shared" si="0"/>
        <v>0.9812564251561865</v>
      </c>
    </row>
    <row r="25" spans="1:7">
      <c r="A25" s="14">
        <v>16</v>
      </c>
      <c r="B25" s="5" t="s">
        <v>36</v>
      </c>
      <c r="C25" s="21" t="s">
        <v>119</v>
      </c>
      <c r="D25" s="141">
        <v>1285.75118</v>
      </c>
      <c r="E25" s="141">
        <v>1025.3511800000001</v>
      </c>
      <c r="F25" s="190">
        <f t="shared" si="0"/>
        <v>0.7974724783064171</v>
      </c>
    </row>
    <row r="26" spans="1:7">
      <c r="A26" s="14">
        <v>17</v>
      </c>
      <c r="B26" s="5" t="s">
        <v>268</v>
      </c>
      <c r="C26" s="21" t="s">
        <v>269</v>
      </c>
      <c r="D26" s="141">
        <v>37.612319999999997</v>
      </c>
      <c r="E26" s="141">
        <v>37.612319999999997</v>
      </c>
      <c r="F26" s="190">
        <f t="shared" si="0"/>
        <v>1</v>
      </c>
    </row>
    <row r="27" spans="1:7">
      <c r="A27" s="14">
        <v>18</v>
      </c>
      <c r="B27" s="17" t="s">
        <v>18</v>
      </c>
      <c r="C27" s="18" t="s">
        <v>110</v>
      </c>
      <c r="D27" s="208">
        <f>D28</f>
        <v>2756.538</v>
      </c>
      <c r="E27" s="208">
        <f>E28</f>
        <v>2756.538</v>
      </c>
      <c r="F27" s="189">
        <f t="shared" si="0"/>
        <v>1</v>
      </c>
    </row>
    <row r="28" spans="1:7">
      <c r="A28" s="14">
        <v>19</v>
      </c>
      <c r="B28" s="19" t="s">
        <v>33</v>
      </c>
      <c r="C28" s="21" t="s">
        <v>111</v>
      </c>
      <c r="D28" s="141">
        <v>2756.538</v>
      </c>
      <c r="E28" s="141">
        <v>2756.538</v>
      </c>
      <c r="F28" s="190">
        <f t="shared" si="0"/>
        <v>1</v>
      </c>
    </row>
    <row r="29" spans="1:7" s="142" customFormat="1" ht="14.25">
      <c r="A29" s="14">
        <v>20</v>
      </c>
      <c r="B29" s="17" t="s">
        <v>270</v>
      </c>
      <c r="C29" s="18" t="s">
        <v>271</v>
      </c>
      <c r="D29" s="208">
        <f>D30</f>
        <v>9.6</v>
      </c>
      <c r="E29" s="208">
        <f>E30</f>
        <v>9.6</v>
      </c>
      <c r="F29" s="189">
        <v>0</v>
      </c>
    </row>
    <row r="30" spans="1:7">
      <c r="A30" s="14">
        <v>21</v>
      </c>
      <c r="B30" s="19" t="s">
        <v>272</v>
      </c>
      <c r="C30" s="21" t="s">
        <v>273</v>
      </c>
      <c r="D30" s="141">
        <v>9.6</v>
      </c>
      <c r="E30" s="141">
        <v>9.6</v>
      </c>
      <c r="F30" s="190">
        <v>0</v>
      </c>
    </row>
    <row r="31" spans="1:7" s="145" customFormat="1" ht="12.75">
      <c r="A31" s="14">
        <v>22</v>
      </c>
      <c r="B31" s="143" t="s">
        <v>296</v>
      </c>
      <c r="C31" s="18" t="s">
        <v>301</v>
      </c>
      <c r="D31" s="208">
        <f>D32</f>
        <v>122.80745</v>
      </c>
      <c r="E31" s="208">
        <f>E32</f>
        <v>122.80745</v>
      </c>
      <c r="F31" s="189">
        <f t="shared" si="0"/>
        <v>1</v>
      </c>
      <c r="G31" s="144">
        <f>G32</f>
        <v>12</v>
      </c>
    </row>
    <row r="32" spans="1:7" s="145" customFormat="1" ht="12.75">
      <c r="A32" s="14">
        <v>23</v>
      </c>
      <c r="B32" s="146" t="s">
        <v>297</v>
      </c>
      <c r="C32" s="21" t="s">
        <v>302</v>
      </c>
      <c r="D32" s="141">
        <v>122.80745</v>
      </c>
      <c r="E32" s="141">
        <v>122.80745</v>
      </c>
      <c r="F32" s="190">
        <f t="shared" si="0"/>
        <v>1</v>
      </c>
      <c r="G32" s="22">
        <f>'[1]6'!J106</f>
        <v>12</v>
      </c>
    </row>
    <row r="33" spans="1:6">
      <c r="A33" s="14">
        <v>24</v>
      </c>
      <c r="B33" s="17" t="s">
        <v>62</v>
      </c>
      <c r="C33" s="18" t="s">
        <v>112</v>
      </c>
      <c r="D33" s="208">
        <f>D34</f>
        <v>0</v>
      </c>
      <c r="E33" s="208">
        <f>E34</f>
        <v>0</v>
      </c>
      <c r="F33" s="189">
        <v>0</v>
      </c>
    </row>
    <row r="34" spans="1:6">
      <c r="A34" s="14">
        <v>25</v>
      </c>
      <c r="B34" s="29" t="s">
        <v>63</v>
      </c>
      <c r="C34" s="20" t="s">
        <v>113</v>
      </c>
      <c r="D34" s="141">
        <v>0</v>
      </c>
      <c r="E34" s="141">
        <v>0</v>
      </c>
      <c r="F34" s="190">
        <v>0</v>
      </c>
    </row>
    <row r="35" spans="1:6" s="108" customFormat="1" ht="13.5" thickBot="1">
      <c r="A35" s="332" t="s">
        <v>20</v>
      </c>
      <c r="B35" s="333"/>
      <c r="C35" s="333"/>
      <c r="D35" s="176">
        <f>D10+D17+D19+D21+D23+D27+D31+D33+D29</f>
        <v>13800.266350000002</v>
      </c>
      <c r="E35" s="176">
        <f>E10+E17+E19+E21+E23+E27+E31+E33+E29</f>
        <v>12583.009750000001</v>
      </c>
      <c r="F35" s="189">
        <f t="shared" si="0"/>
        <v>0.91179470242616001</v>
      </c>
    </row>
    <row r="37" spans="1:6">
      <c r="D37" s="109"/>
      <c r="E37" s="109"/>
      <c r="F37" s="109"/>
    </row>
    <row r="38" spans="1:6">
      <c r="D38" s="110"/>
      <c r="E38" s="110"/>
      <c r="F38" s="110"/>
    </row>
  </sheetData>
  <mergeCells count="5">
    <mergeCell ref="A5:F5"/>
    <mergeCell ref="A35:C35"/>
    <mergeCell ref="A2:F2"/>
    <mergeCell ref="B3:F3"/>
    <mergeCell ref="C4:F4"/>
  </mergeCells>
  <phoneticPr fontId="5" type="noConversion"/>
  <pageMargins left="0.11811023622047245" right="0.11811023622047245" top="0.35433070866141736" bottom="0.15748031496062992"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I197"/>
  <sheetViews>
    <sheetView view="pageBreakPreview" zoomScaleSheetLayoutView="100" workbookViewId="0">
      <selection activeCell="D7" sqref="D7"/>
    </sheetView>
  </sheetViews>
  <sheetFormatPr defaultRowHeight="33" customHeight="1"/>
  <cols>
    <col min="1" max="1" width="9.140625" style="236" customWidth="1"/>
    <col min="2" max="2" width="44.5703125" style="236" customWidth="1"/>
    <col min="3" max="3" width="6.5703125" style="237" customWidth="1"/>
    <col min="4" max="4" width="10.85546875" style="237" customWidth="1"/>
    <col min="5" max="5" width="16" style="237" customWidth="1"/>
    <col min="6" max="6" width="8" style="237" customWidth="1"/>
    <col min="7" max="8" width="14.85546875" style="237" customWidth="1"/>
    <col min="9" max="9" width="16.42578125" style="237" customWidth="1"/>
    <col min="10" max="16384" width="9.140625" style="236"/>
  </cols>
  <sheetData>
    <row r="1" spans="1:9" s="108" customFormat="1" ht="33" customHeight="1">
      <c r="C1" s="235"/>
      <c r="D1" s="235"/>
      <c r="E1" s="335" t="s">
        <v>343</v>
      </c>
      <c r="F1" s="335"/>
      <c r="G1" s="335"/>
      <c r="H1" s="335"/>
      <c r="I1" s="335"/>
    </row>
    <row r="2" spans="1:9" s="123" customFormat="1" ht="12.75" customHeight="1">
      <c r="A2" s="291" t="s">
        <v>505</v>
      </c>
      <c r="B2" s="291"/>
      <c r="C2" s="291"/>
      <c r="D2" s="291"/>
      <c r="E2" s="291"/>
      <c r="F2" s="291"/>
      <c r="G2" s="291"/>
      <c r="H2" s="291"/>
      <c r="I2" s="291"/>
    </row>
    <row r="3" spans="1:9" s="123" customFormat="1" ht="15" customHeight="1">
      <c r="B3" s="291" t="s">
        <v>400</v>
      </c>
      <c r="C3" s="291"/>
      <c r="D3" s="291"/>
      <c r="E3" s="291"/>
      <c r="F3" s="291"/>
      <c r="G3" s="291"/>
      <c r="H3" s="291"/>
      <c r="I3" s="291"/>
    </row>
    <row r="4" spans="1:9" s="123" customFormat="1" ht="12.75">
      <c r="C4" s="292" t="s">
        <v>504</v>
      </c>
      <c r="D4" s="292"/>
      <c r="E4" s="292"/>
      <c r="F4" s="292"/>
      <c r="G4" s="292"/>
      <c r="H4" s="292"/>
      <c r="I4" s="292"/>
    </row>
    <row r="5" spans="1:9" ht="34.5" customHeight="1">
      <c r="B5" s="334" t="s">
        <v>406</v>
      </c>
      <c r="C5" s="334"/>
      <c r="D5" s="334"/>
      <c r="E5" s="334"/>
      <c r="F5" s="334"/>
      <c r="G5" s="334"/>
      <c r="H5" s="334"/>
      <c r="I5" s="334"/>
    </row>
    <row r="6" spans="1:9" ht="22.5" customHeight="1">
      <c r="I6" s="157" t="s">
        <v>64</v>
      </c>
    </row>
    <row r="7" spans="1:9" s="242" customFormat="1" ht="152.25" customHeight="1">
      <c r="A7" s="238" t="s">
        <v>24</v>
      </c>
      <c r="B7" s="239" t="s">
        <v>255</v>
      </c>
      <c r="C7" s="240" t="s">
        <v>256</v>
      </c>
      <c r="D7" s="241" t="s">
        <v>129</v>
      </c>
      <c r="E7" s="241" t="s">
        <v>46</v>
      </c>
      <c r="F7" s="241" t="s">
        <v>47</v>
      </c>
      <c r="G7" s="154" t="s">
        <v>401</v>
      </c>
      <c r="H7" s="154" t="s">
        <v>399</v>
      </c>
      <c r="I7" s="203" t="s">
        <v>398</v>
      </c>
    </row>
    <row r="8" spans="1:9" s="102" customFormat="1" ht="21.75" customHeight="1">
      <c r="A8" s="103">
        <v>1</v>
      </c>
      <c r="B8" s="103">
        <v>2</v>
      </c>
      <c r="C8" s="103">
        <v>3</v>
      </c>
      <c r="D8" s="103">
        <v>4</v>
      </c>
      <c r="E8" s="103">
        <v>5</v>
      </c>
      <c r="F8" s="103">
        <v>6</v>
      </c>
      <c r="G8" s="103">
        <v>7</v>
      </c>
      <c r="H8" s="103">
        <v>8</v>
      </c>
      <c r="I8" s="103">
        <v>9</v>
      </c>
    </row>
    <row r="9" spans="1:9" s="12" customFormat="1" ht="24.75" customHeight="1">
      <c r="A9" s="243">
        <v>1</v>
      </c>
      <c r="B9" s="244" t="s">
        <v>69</v>
      </c>
      <c r="C9" s="158">
        <v>807</v>
      </c>
      <c r="D9" s="158"/>
      <c r="E9" s="158"/>
      <c r="F9" s="158"/>
      <c r="G9" s="245">
        <f>G10+G76+G85+G96+G106+G162+G190+G196+G184+G178</f>
        <v>13800.266350000002</v>
      </c>
      <c r="H9" s="245">
        <f>H10+H76+H85+H96+H106+H162+H190+H196+H184+H178</f>
        <v>12583.009750000001</v>
      </c>
      <c r="I9" s="246">
        <f t="shared" ref="I9:I66" si="0">H9/G9</f>
        <v>0.91179470242616001</v>
      </c>
    </row>
    <row r="10" spans="1:9" s="10" customFormat="1" ht="21" customHeight="1">
      <c r="A10" s="243">
        <v>2</v>
      </c>
      <c r="B10" s="244" t="s">
        <v>31</v>
      </c>
      <c r="C10" s="160">
        <v>807</v>
      </c>
      <c r="D10" s="174" t="s">
        <v>120</v>
      </c>
      <c r="E10" s="174"/>
      <c r="F10" s="174"/>
      <c r="G10" s="245">
        <f>G11+G23+G42+G51+G57+G63</f>
        <v>7295.2774999999992</v>
      </c>
      <c r="H10" s="245">
        <f>H11+H23+H42+H51+H57+H63</f>
        <v>6596.9789799999999</v>
      </c>
      <c r="I10" s="246">
        <f t="shared" si="0"/>
        <v>0.90428074600315078</v>
      </c>
    </row>
    <row r="11" spans="1:9" s="10" customFormat="1" ht="50.25" customHeight="1">
      <c r="A11" s="243">
        <v>3</v>
      </c>
      <c r="B11" s="9" t="s">
        <v>14</v>
      </c>
      <c r="C11" s="160">
        <v>807</v>
      </c>
      <c r="D11" s="78" t="s">
        <v>122</v>
      </c>
      <c r="E11" s="78"/>
      <c r="F11" s="78"/>
      <c r="G11" s="163">
        <f>G12</f>
        <v>1141.6261999999999</v>
      </c>
      <c r="H11" s="163">
        <f>H12</f>
        <v>1110.6940500000001</v>
      </c>
      <c r="I11" s="246">
        <f t="shared" si="0"/>
        <v>0.97290518560278327</v>
      </c>
    </row>
    <row r="12" spans="1:9" s="10" customFormat="1" ht="18" customHeight="1">
      <c r="A12" s="243">
        <v>4</v>
      </c>
      <c r="B12" s="9" t="s">
        <v>43</v>
      </c>
      <c r="C12" s="160">
        <v>807</v>
      </c>
      <c r="D12" s="78" t="s">
        <v>122</v>
      </c>
      <c r="E12" s="78" t="s">
        <v>151</v>
      </c>
      <c r="F12" s="78"/>
      <c r="G12" s="163">
        <f>G13</f>
        <v>1141.6261999999999</v>
      </c>
      <c r="H12" s="163">
        <f>H13</f>
        <v>1110.6940500000001</v>
      </c>
      <c r="I12" s="247">
        <f t="shared" si="0"/>
        <v>0.97290518560278327</v>
      </c>
    </row>
    <row r="13" spans="1:9" s="10" customFormat="1" ht="33" customHeight="1">
      <c r="A13" s="243">
        <v>5</v>
      </c>
      <c r="B13" s="9" t="s">
        <v>48</v>
      </c>
      <c r="C13" s="160">
        <v>807</v>
      </c>
      <c r="D13" s="78" t="s">
        <v>122</v>
      </c>
      <c r="E13" s="78" t="s">
        <v>152</v>
      </c>
      <c r="F13" s="78"/>
      <c r="G13" s="163">
        <f>G14+G20+G17</f>
        <v>1141.6261999999999</v>
      </c>
      <c r="H13" s="163">
        <f>H14+H20+H17</f>
        <v>1110.6940500000001</v>
      </c>
      <c r="I13" s="247">
        <f t="shared" si="0"/>
        <v>0.97290518560278327</v>
      </c>
    </row>
    <row r="14" spans="1:9" s="10" customFormat="1" ht="37.5" customHeight="1">
      <c r="A14" s="243">
        <v>6</v>
      </c>
      <c r="B14" s="9" t="s">
        <v>174</v>
      </c>
      <c r="C14" s="160">
        <v>807</v>
      </c>
      <c r="D14" s="78" t="s">
        <v>122</v>
      </c>
      <c r="E14" s="78" t="s">
        <v>153</v>
      </c>
      <c r="F14" s="78"/>
      <c r="G14" s="163">
        <f>G16</f>
        <v>1013.2862</v>
      </c>
      <c r="H14" s="163">
        <f>H16</f>
        <v>982.35405000000003</v>
      </c>
      <c r="I14" s="247">
        <f t="shared" si="0"/>
        <v>0.96947343208661085</v>
      </c>
    </row>
    <row r="15" spans="1:9" s="10" customFormat="1" ht="65.25" customHeight="1">
      <c r="A15" s="243">
        <v>7</v>
      </c>
      <c r="B15" s="9" t="s">
        <v>195</v>
      </c>
      <c r="C15" s="160">
        <v>807</v>
      </c>
      <c r="D15" s="78" t="s">
        <v>122</v>
      </c>
      <c r="E15" s="78" t="s">
        <v>153</v>
      </c>
      <c r="F15" s="79" t="s">
        <v>44</v>
      </c>
      <c r="G15" s="163">
        <f>G14</f>
        <v>1013.2862</v>
      </c>
      <c r="H15" s="163">
        <f>H14</f>
        <v>982.35405000000003</v>
      </c>
      <c r="I15" s="247">
        <f t="shared" si="0"/>
        <v>0.96947343208661085</v>
      </c>
    </row>
    <row r="16" spans="1:9" s="10" customFormat="1" ht="33" customHeight="1">
      <c r="A16" s="243">
        <v>8</v>
      </c>
      <c r="B16" s="9" t="s">
        <v>49</v>
      </c>
      <c r="C16" s="160">
        <v>807</v>
      </c>
      <c r="D16" s="78" t="s">
        <v>122</v>
      </c>
      <c r="E16" s="78" t="s">
        <v>153</v>
      </c>
      <c r="F16" s="78" t="s">
        <v>41</v>
      </c>
      <c r="G16" s="163">
        <v>1013.2862</v>
      </c>
      <c r="H16" s="163">
        <v>982.35405000000003</v>
      </c>
      <c r="I16" s="247">
        <f t="shared" ref="I16" si="1">H16/G16</f>
        <v>0.96947343208661085</v>
      </c>
    </row>
    <row r="17" spans="1:9" s="10" customFormat="1" ht="37.5" customHeight="1">
      <c r="A17" s="243">
        <v>9</v>
      </c>
      <c r="B17" s="9" t="s">
        <v>174</v>
      </c>
      <c r="C17" s="160">
        <v>807</v>
      </c>
      <c r="D17" s="78" t="s">
        <v>122</v>
      </c>
      <c r="E17" s="78" t="s">
        <v>466</v>
      </c>
      <c r="F17" s="78"/>
      <c r="G17" s="163">
        <f>G19</f>
        <v>11.933999999999999</v>
      </c>
      <c r="H17" s="163">
        <f>H19</f>
        <v>11.933999999999999</v>
      </c>
      <c r="I17" s="247">
        <f t="shared" si="0"/>
        <v>1</v>
      </c>
    </row>
    <row r="18" spans="1:9" s="10" customFormat="1" ht="79.5" customHeight="1">
      <c r="A18" s="243">
        <v>10</v>
      </c>
      <c r="B18" s="7" t="s">
        <v>453</v>
      </c>
      <c r="C18" s="160">
        <v>807</v>
      </c>
      <c r="D18" s="78" t="s">
        <v>122</v>
      </c>
      <c r="E18" s="78" t="s">
        <v>466</v>
      </c>
      <c r="F18" s="79" t="s">
        <v>44</v>
      </c>
      <c r="G18" s="163">
        <f>G17</f>
        <v>11.933999999999999</v>
      </c>
      <c r="H18" s="163">
        <f>H17</f>
        <v>11.933999999999999</v>
      </c>
      <c r="I18" s="247">
        <f t="shared" si="0"/>
        <v>1</v>
      </c>
    </row>
    <row r="19" spans="1:9" s="10" customFormat="1" ht="33" customHeight="1">
      <c r="A19" s="243">
        <v>11</v>
      </c>
      <c r="B19" s="9" t="s">
        <v>49</v>
      </c>
      <c r="C19" s="160">
        <v>807</v>
      </c>
      <c r="D19" s="78" t="s">
        <v>122</v>
      </c>
      <c r="E19" s="78" t="s">
        <v>466</v>
      </c>
      <c r="F19" s="78" t="s">
        <v>41</v>
      </c>
      <c r="G19" s="163">
        <v>11.933999999999999</v>
      </c>
      <c r="H19" s="163">
        <v>11.933999999999999</v>
      </c>
      <c r="I19" s="247">
        <f t="shared" si="0"/>
        <v>1</v>
      </c>
    </row>
    <row r="20" spans="1:9" s="10" customFormat="1" ht="33" customHeight="1">
      <c r="A20" s="243">
        <v>12</v>
      </c>
      <c r="B20" s="9" t="s">
        <v>174</v>
      </c>
      <c r="C20" s="160">
        <v>807</v>
      </c>
      <c r="D20" s="78" t="s">
        <v>122</v>
      </c>
      <c r="E20" s="78" t="s">
        <v>467</v>
      </c>
      <c r="F20" s="78"/>
      <c r="G20" s="163">
        <f>G22</f>
        <v>116.40600000000001</v>
      </c>
      <c r="H20" s="163">
        <f>H22</f>
        <v>116.40600000000001</v>
      </c>
      <c r="I20" s="246">
        <f t="shared" si="0"/>
        <v>1</v>
      </c>
    </row>
    <row r="21" spans="1:9" s="10" customFormat="1" ht="58.5" customHeight="1">
      <c r="A21" s="243">
        <v>13</v>
      </c>
      <c r="B21" s="7" t="s">
        <v>468</v>
      </c>
      <c r="C21" s="160">
        <v>807</v>
      </c>
      <c r="D21" s="78" t="s">
        <v>122</v>
      </c>
      <c r="E21" s="78" t="s">
        <v>467</v>
      </c>
      <c r="F21" s="79" t="s">
        <v>44</v>
      </c>
      <c r="G21" s="163">
        <f>G20</f>
        <v>116.40600000000001</v>
      </c>
      <c r="H21" s="163">
        <f>H20</f>
        <v>116.40600000000001</v>
      </c>
      <c r="I21" s="247">
        <f t="shared" si="0"/>
        <v>1</v>
      </c>
    </row>
    <row r="22" spans="1:9" s="10" customFormat="1" ht="33" customHeight="1">
      <c r="A22" s="243">
        <v>14</v>
      </c>
      <c r="B22" s="9" t="s">
        <v>49</v>
      </c>
      <c r="C22" s="160">
        <v>807</v>
      </c>
      <c r="D22" s="78" t="s">
        <v>122</v>
      </c>
      <c r="E22" s="78" t="s">
        <v>467</v>
      </c>
      <c r="F22" s="78" t="s">
        <v>41</v>
      </c>
      <c r="G22" s="163">
        <v>116.40600000000001</v>
      </c>
      <c r="H22" s="163">
        <v>116.40600000000001</v>
      </c>
      <c r="I22" s="247">
        <f t="shared" si="0"/>
        <v>1</v>
      </c>
    </row>
    <row r="23" spans="1:9" s="10" customFormat="1" ht="42.75" customHeight="1">
      <c r="A23" s="243">
        <v>15</v>
      </c>
      <c r="B23" s="244" t="s">
        <v>196</v>
      </c>
      <c r="C23" s="160">
        <v>807</v>
      </c>
      <c r="D23" s="174" t="s">
        <v>121</v>
      </c>
      <c r="E23" s="174"/>
      <c r="F23" s="174"/>
      <c r="G23" s="162">
        <f>G24</f>
        <v>5578.9874199999995</v>
      </c>
      <c r="H23" s="162">
        <f>H24</f>
        <v>4911.6210499999997</v>
      </c>
      <c r="I23" s="247">
        <f t="shared" si="0"/>
        <v>0.88037858490098553</v>
      </c>
    </row>
    <row r="24" spans="1:9" s="10" customFormat="1" ht="56.25" customHeight="1">
      <c r="A24" s="243">
        <v>16</v>
      </c>
      <c r="B24" s="6" t="s">
        <v>43</v>
      </c>
      <c r="C24" s="160">
        <v>807</v>
      </c>
      <c r="D24" s="77" t="s">
        <v>121</v>
      </c>
      <c r="E24" s="77" t="s">
        <v>154</v>
      </c>
      <c r="F24" s="77"/>
      <c r="G24" s="161">
        <f t="shared" ref="G24:H24" si="2">G25</f>
        <v>5578.9874199999995</v>
      </c>
      <c r="H24" s="161">
        <f t="shared" si="2"/>
        <v>4911.6210499999997</v>
      </c>
      <c r="I24" s="247">
        <f t="shared" si="0"/>
        <v>0.88037858490098553</v>
      </c>
    </row>
    <row r="25" spans="1:9" s="10" customFormat="1" ht="34.5" customHeight="1">
      <c r="A25" s="243">
        <v>17</v>
      </c>
      <c r="B25" s="6" t="s">
        <v>48</v>
      </c>
      <c r="C25" s="160">
        <v>807</v>
      </c>
      <c r="D25" s="77" t="s">
        <v>121</v>
      </c>
      <c r="E25" s="77" t="s">
        <v>155</v>
      </c>
      <c r="F25" s="77"/>
      <c r="G25" s="161">
        <f>G26+G33+G36+G39</f>
        <v>5578.9874199999995</v>
      </c>
      <c r="H25" s="161">
        <f>H26+H33+H36+H39</f>
        <v>4911.6210499999997</v>
      </c>
      <c r="I25" s="247">
        <f t="shared" si="0"/>
        <v>0.88037858490098553</v>
      </c>
    </row>
    <row r="26" spans="1:9" s="10" customFormat="1" ht="56.25" customHeight="1">
      <c r="A26" s="243">
        <v>18</v>
      </c>
      <c r="B26" s="7" t="s">
        <v>396</v>
      </c>
      <c r="C26" s="160">
        <v>807</v>
      </c>
      <c r="D26" s="77" t="s">
        <v>121</v>
      </c>
      <c r="E26" s="77" t="s">
        <v>156</v>
      </c>
      <c r="F26" s="77"/>
      <c r="G26" s="161">
        <f>G28+G30+G31</f>
        <v>5202.9824199999994</v>
      </c>
      <c r="H26" s="161">
        <f>H28+H30+H31</f>
        <v>4535.6160499999996</v>
      </c>
      <c r="I26" s="247">
        <f t="shared" si="0"/>
        <v>0.87173387950828407</v>
      </c>
    </row>
    <row r="27" spans="1:9" s="10" customFormat="1" ht="72.75" customHeight="1">
      <c r="A27" s="243">
        <v>19</v>
      </c>
      <c r="B27" s="7" t="s">
        <v>195</v>
      </c>
      <c r="C27" s="160">
        <v>807</v>
      </c>
      <c r="D27" s="77" t="s">
        <v>121</v>
      </c>
      <c r="E27" s="77" t="s">
        <v>156</v>
      </c>
      <c r="F27" s="77" t="s">
        <v>44</v>
      </c>
      <c r="G27" s="161">
        <f>G28</f>
        <v>1786.88327</v>
      </c>
      <c r="H27" s="161">
        <f>H28</f>
        <v>1697.5187800000001</v>
      </c>
      <c r="I27" s="246">
        <f t="shared" si="0"/>
        <v>0.94998862460668743</v>
      </c>
    </row>
    <row r="28" spans="1:9" s="10" customFormat="1" ht="30.75" customHeight="1">
      <c r="A28" s="243">
        <v>20</v>
      </c>
      <c r="B28" s="7" t="s">
        <v>49</v>
      </c>
      <c r="C28" s="160">
        <v>807</v>
      </c>
      <c r="D28" s="77" t="s">
        <v>121</v>
      </c>
      <c r="E28" s="77" t="s">
        <v>157</v>
      </c>
      <c r="F28" s="77" t="s">
        <v>41</v>
      </c>
      <c r="G28" s="161">
        <v>1786.88327</v>
      </c>
      <c r="H28" s="161">
        <v>1697.5187800000001</v>
      </c>
      <c r="I28" s="247">
        <f t="shared" si="0"/>
        <v>0.94998862460668743</v>
      </c>
    </row>
    <row r="29" spans="1:9" s="10" customFormat="1" ht="39" customHeight="1">
      <c r="A29" s="243">
        <v>21</v>
      </c>
      <c r="B29" s="6" t="s">
        <v>197</v>
      </c>
      <c r="C29" s="160">
        <v>807</v>
      </c>
      <c r="D29" s="77" t="s">
        <v>121</v>
      </c>
      <c r="E29" s="77" t="s">
        <v>157</v>
      </c>
      <c r="F29" s="77" t="s">
        <v>45</v>
      </c>
      <c r="G29" s="161">
        <f>G30</f>
        <v>3414.3238999999999</v>
      </c>
      <c r="H29" s="161">
        <f>H30</f>
        <v>2836.3220200000001</v>
      </c>
      <c r="I29" s="247">
        <f t="shared" si="0"/>
        <v>0.83071263977035104</v>
      </c>
    </row>
    <row r="30" spans="1:9" s="10" customFormat="1" ht="39.75" customHeight="1">
      <c r="A30" s="243">
        <v>22</v>
      </c>
      <c r="B30" s="6" t="s">
        <v>132</v>
      </c>
      <c r="C30" s="160">
        <v>807</v>
      </c>
      <c r="D30" s="77" t="s">
        <v>121</v>
      </c>
      <c r="E30" s="77" t="s">
        <v>157</v>
      </c>
      <c r="F30" s="77" t="s">
        <v>38</v>
      </c>
      <c r="G30" s="161">
        <v>3414.3238999999999</v>
      </c>
      <c r="H30" s="161">
        <v>2836.3220200000001</v>
      </c>
      <c r="I30" s="247">
        <f t="shared" si="0"/>
        <v>0.83071263977035104</v>
      </c>
    </row>
    <row r="31" spans="1:9" s="10" customFormat="1" ht="30.75" customHeight="1">
      <c r="A31" s="243">
        <v>23</v>
      </c>
      <c r="B31" s="7" t="s">
        <v>51</v>
      </c>
      <c r="C31" s="160">
        <v>807</v>
      </c>
      <c r="D31" s="77" t="s">
        <v>121</v>
      </c>
      <c r="E31" s="77" t="s">
        <v>157</v>
      </c>
      <c r="F31" s="77" t="s">
        <v>52</v>
      </c>
      <c r="G31" s="161">
        <f>G32</f>
        <v>1.77525</v>
      </c>
      <c r="H31" s="161">
        <f>H32</f>
        <v>1.77525</v>
      </c>
      <c r="I31" s="247">
        <f t="shared" si="0"/>
        <v>1</v>
      </c>
    </row>
    <row r="32" spans="1:9" s="10" customFormat="1" ht="20.25" customHeight="1">
      <c r="A32" s="243">
        <v>24</v>
      </c>
      <c r="B32" s="7" t="s">
        <v>53</v>
      </c>
      <c r="C32" s="160">
        <v>807</v>
      </c>
      <c r="D32" s="77" t="s">
        <v>121</v>
      </c>
      <c r="E32" s="77" t="s">
        <v>157</v>
      </c>
      <c r="F32" s="77" t="s">
        <v>42</v>
      </c>
      <c r="G32" s="161">
        <v>1.77525</v>
      </c>
      <c r="H32" s="161">
        <v>1.77525</v>
      </c>
      <c r="I32" s="247">
        <f t="shared" si="0"/>
        <v>1</v>
      </c>
    </row>
    <row r="33" spans="1:9" s="10" customFormat="1" ht="63" customHeight="1">
      <c r="A33" s="243">
        <v>25</v>
      </c>
      <c r="B33" s="7" t="s">
        <v>396</v>
      </c>
      <c r="C33" s="160">
        <v>807</v>
      </c>
      <c r="D33" s="77" t="s">
        <v>121</v>
      </c>
      <c r="E33" s="77" t="s">
        <v>466</v>
      </c>
      <c r="F33" s="77"/>
      <c r="G33" s="161">
        <f t="shared" ref="G33:H34" si="3">G34</f>
        <v>14.336</v>
      </c>
      <c r="H33" s="161">
        <f t="shared" si="3"/>
        <v>14.336</v>
      </c>
      <c r="I33" s="247">
        <f t="shared" si="0"/>
        <v>1</v>
      </c>
    </row>
    <row r="34" spans="1:9" s="10" customFormat="1" ht="50.25" customHeight="1">
      <c r="A34" s="243">
        <v>26</v>
      </c>
      <c r="B34" s="7" t="s">
        <v>468</v>
      </c>
      <c r="C34" s="160">
        <v>807</v>
      </c>
      <c r="D34" s="77" t="s">
        <v>121</v>
      </c>
      <c r="E34" s="77" t="s">
        <v>466</v>
      </c>
      <c r="F34" s="77" t="s">
        <v>44</v>
      </c>
      <c r="G34" s="161">
        <f t="shared" si="3"/>
        <v>14.336</v>
      </c>
      <c r="H34" s="161">
        <f t="shared" si="3"/>
        <v>14.336</v>
      </c>
      <c r="I34" s="247">
        <f t="shared" si="0"/>
        <v>1</v>
      </c>
    </row>
    <row r="35" spans="1:9" s="10" customFormat="1" ht="34.5" customHeight="1">
      <c r="A35" s="243">
        <v>27</v>
      </c>
      <c r="B35" s="7" t="s">
        <v>49</v>
      </c>
      <c r="C35" s="160">
        <v>807</v>
      </c>
      <c r="D35" s="77" t="s">
        <v>121</v>
      </c>
      <c r="E35" s="77" t="s">
        <v>466</v>
      </c>
      <c r="F35" s="77" t="s">
        <v>41</v>
      </c>
      <c r="G35" s="161">
        <v>14.336</v>
      </c>
      <c r="H35" s="161">
        <v>14.336</v>
      </c>
      <c r="I35" s="247">
        <f t="shared" si="0"/>
        <v>1</v>
      </c>
    </row>
    <row r="36" spans="1:9" s="10" customFormat="1" ht="37.5" customHeight="1">
      <c r="A36" s="243">
        <v>28</v>
      </c>
      <c r="B36" s="7" t="s">
        <v>396</v>
      </c>
      <c r="C36" s="160">
        <v>807</v>
      </c>
      <c r="D36" s="77" t="s">
        <v>121</v>
      </c>
      <c r="E36" s="77" t="s">
        <v>467</v>
      </c>
      <c r="F36" s="77"/>
      <c r="G36" s="161">
        <f t="shared" ref="G36:H37" si="4">G37</f>
        <v>204.29400000000001</v>
      </c>
      <c r="H36" s="161">
        <f t="shared" si="4"/>
        <v>204.29400000000001</v>
      </c>
      <c r="I36" s="247">
        <f t="shared" si="0"/>
        <v>1</v>
      </c>
    </row>
    <row r="37" spans="1:9" s="10" customFormat="1" ht="59.25" customHeight="1">
      <c r="A37" s="243">
        <v>29</v>
      </c>
      <c r="B37" s="7" t="s">
        <v>468</v>
      </c>
      <c r="C37" s="160">
        <v>807</v>
      </c>
      <c r="D37" s="77" t="s">
        <v>121</v>
      </c>
      <c r="E37" s="77" t="s">
        <v>467</v>
      </c>
      <c r="F37" s="77" t="s">
        <v>44</v>
      </c>
      <c r="G37" s="161">
        <f t="shared" si="4"/>
        <v>204.29400000000001</v>
      </c>
      <c r="H37" s="161">
        <f t="shared" si="4"/>
        <v>204.29400000000001</v>
      </c>
      <c r="I37" s="247">
        <f t="shared" si="0"/>
        <v>1</v>
      </c>
    </row>
    <row r="38" spans="1:9" s="10" customFormat="1" ht="33" customHeight="1">
      <c r="A38" s="243">
        <v>30</v>
      </c>
      <c r="B38" s="7" t="s">
        <v>49</v>
      </c>
      <c r="C38" s="160">
        <v>807</v>
      </c>
      <c r="D38" s="77" t="s">
        <v>121</v>
      </c>
      <c r="E38" s="77" t="s">
        <v>467</v>
      </c>
      <c r="F38" s="77" t="s">
        <v>41</v>
      </c>
      <c r="G38" s="161">
        <v>204.29400000000001</v>
      </c>
      <c r="H38" s="161">
        <v>204.29400000000001</v>
      </c>
      <c r="I38" s="247">
        <f t="shared" si="0"/>
        <v>1</v>
      </c>
    </row>
    <row r="39" spans="1:9" s="10" customFormat="1" ht="52.5" customHeight="1">
      <c r="A39" s="243">
        <v>31</v>
      </c>
      <c r="B39" s="7" t="s">
        <v>396</v>
      </c>
      <c r="C39" s="160">
        <v>807</v>
      </c>
      <c r="D39" s="77" t="s">
        <v>121</v>
      </c>
      <c r="E39" s="77" t="s">
        <v>469</v>
      </c>
      <c r="F39" s="77"/>
      <c r="G39" s="161">
        <f t="shared" ref="G39:H40" si="5">G40</f>
        <v>157.375</v>
      </c>
      <c r="H39" s="161">
        <f t="shared" si="5"/>
        <v>157.375</v>
      </c>
      <c r="I39" s="247">
        <f t="shared" si="0"/>
        <v>1</v>
      </c>
    </row>
    <row r="40" spans="1:9" s="10" customFormat="1" ht="74.25" customHeight="1">
      <c r="A40" s="243">
        <v>32</v>
      </c>
      <c r="B40" s="7" t="s">
        <v>277</v>
      </c>
      <c r="C40" s="160">
        <v>807</v>
      </c>
      <c r="D40" s="77" t="s">
        <v>121</v>
      </c>
      <c r="E40" s="77" t="s">
        <v>469</v>
      </c>
      <c r="F40" s="77" t="s">
        <v>44</v>
      </c>
      <c r="G40" s="161">
        <f t="shared" si="5"/>
        <v>157.375</v>
      </c>
      <c r="H40" s="161">
        <f t="shared" si="5"/>
        <v>157.375</v>
      </c>
      <c r="I40" s="247">
        <f t="shared" si="0"/>
        <v>1</v>
      </c>
    </row>
    <row r="41" spans="1:9" s="10" customFormat="1" ht="44.25" customHeight="1">
      <c r="A41" s="243">
        <v>33</v>
      </c>
      <c r="B41" s="7" t="s">
        <v>49</v>
      </c>
      <c r="C41" s="160">
        <v>807</v>
      </c>
      <c r="D41" s="77" t="s">
        <v>121</v>
      </c>
      <c r="E41" s="77" t="s">
        <v>469</v>
      </c>
      <c r="F41" s="77" t="s">
        <v>41</v>
      </c>
      <c r="G41" s="161">
        <v>157.375</v>
      </c>
      <c r="H41" s="161">
        <v>157.375</v>
      </c>
      <c r="I41" s="247">
        <f t="shared" si="0"/>
        <v>1</v>
      </c>
    </row>
    <row r="42" spans="1:9" s="10" customFormat="1" ht="45" customHeight="1">
      <c r="A42" s="243">
        <v>34</v>
      </c>
      <c r="B42" s="248" t="s">
        <v>312</v>
      </c>
      <c r="C42" s="158">
        <v>807</v>
      </c>
      <c r="D42" s="177" t="s">
        <v>123</v>
      </c>
      <c r="E42" s="177"/>
      <c r="F42" s="177"/>
      <c r="G42" s="159">
        <f>G43+G47</f>
        <v>297.85399999999998</v>
      </c>
      <c r="H42" s="159">
        <f>H43+H47</f>
        <v>297.85399999999998</v>
      </c>
      <c r="I42" s="247">
        <f t="shared" si="0"/>
        <v>1</v>
      </c>
    </row>
    <row r="43" spans="1:9" s="10" customFormat="1" ht="36" customHeight="1">
      <c r="A43" s="243">
        <v>35</v>
      </c>
      <c r="B43" s="7" t="s">
        <v>177</v>
      </c>
      <c r="C43" s="160">
        <v>807</v>
      </c>
      <c r="D43" s="76" t="s">
        <v>123</v>
      </c>
      <c r="E43" s="77" t="s">
        <v>158</v>
      </c>
      <c r="F43" s="76"/>
      <c r="G43" s="161">
        <f t="shared" ref="G43:H45" si="6">G44</f>
        <v>10</v>
      </c>
      <c r="H43" s="161">
        <f t="shared" si="6"/>
        <v>10</v>
      </c>
      <c r="I43" s="247">
        <f t="shared" si="0"/>
        <v>1</v>
      </c>
    </row>
    <row r="44" spans="1:9" s="10" customFormat="1" ht="60" customHeight="1">
      <c r="A44" s="243">
        <v>36</v>
      </c>
      <c r="B44" s="8" t="s">
        <v>178</v>
      </c>
      <c r="C44" s="160">
        <v>807</v>
      </c>
      <c r="D44" s="76" t="s">
        <v>123</v>
      </c>
      <c r="E44" s="76" t="s">
        <v>175</v>
      </c>
      <c r="F44" s="76"/>
      <c r="G44" s="161">
        <f t="shared" si="6"/>
        <v>10</v>
      </c>
      <c r="H44" s="161">
        <f t="shared" si="6"/>
        <v>10</v>
      </c>
      <c r="I44" s="247">
        <f t="shared" si="0"/>
        <v>1</v>
      </c>
    </row>
    <row r="45" spans="1:9" s="10" customFormat="1" ht="31.5" customHeight="1">
      <c r="A45" s="243">
        <v>37</v>
      </c>
      <c r="B45" s="8" t="s">
        <v>32</v>
      </c>
      <c r="C45" s="160">
        <v>807</v>
      </c>
      <c r="D45" s="76" t="s">
        <v>123</v>
      </c>
      <c r="E45" s="76" t="s">
        <v>175</v>
      </c>
      <c r="F45" s="76" t="s">
        <v>55</v>
      </c>
      <c r="G45" s="161">
        <f t="shared" si="6"/>
        <v>10</v>
      </c>
      <c r="H45" s="161">
        <f t="shared" si="6"/>
        <v>10</v>
      </c>
      <c r="I45" s="247">
        <f t="shared" si="0"/>
        <v>1</v>
      </c>
    </row>
    <row r="46" spans="1:9" s="10" customFormat="1" ht="30.75" customHeight="1">
      <c r="A46" s="243">
        <v>38</v>
      </c>
      <c r="B46" s="8" t="s">
        <v>37</v>
      </c>
      <c r="C46" s="160">
        <v>807</v>
      </c>
      <c r="D46" s="76" t="s">
        <v>123</v>
      </c>
      <c r="E46" s="76" t="s">
        <v>175</v>
      </c>
      <c r="F46" s="76" t="s">
        <v>39</v>
      </c>
      <c r="G46" s="141">
        <v>10</v>
      </c>
      <c r="H46" s="141">
        <v>10</v>
      </c>
      <c r="I46" s="247">
        <f t="shared" si="0"/>
        <v>1</v>
      </c>
    </row>
    <row r="47" spans="1:9" s="10" customFormat="1" ht="24" customHeight="1">
      <c r="A47" s="243">
        <v>39</v>
      </c>
      <c r="B47" s="7" t="s">
        <v>177</v>
      </c>
      <c r="C47" s="160">
        <v>807</v>
      </c>
      <c r="D47" s="76" t="s">
        <v>123</v>
      </c>
      <c r="E47" s="77" t="s">
        <v>158</v>
      </c>
      <c r="F47" s="76"/>
      <c r="G47" s="161">
        <f t="shared" ref="G47:H49" si="7">G48</f>
        <v>287.85399999999998</v>
      </c>
      <c r="H47" s="161">
        <f t="shared" si="7"/>
        <v>287.85399999999998</v>
      </c>
      <c r="I47" s="247">
        <f t="shared" si="0"/>
        <v>1</v>
      </c>
    </row>
    <row r="48" spans="1:9" s="10" customFormat="1" ht="59.25" customHeight="1">
      <c r="A48" s="243">
        <v>40</v>
      </c>
      <c r="B48" s="8" t="s">
        <v>369</v>
      </c>
      <c r="C48" s="160">
        <v>807</v>
      </c>
      <c r="D48" s="76" t="s">
        <v>123</v>
      </c>
      <c r="E48" s="76" t="s">
        <v>321</v>
      </c>
      <c r="F48" s="76"/>
      <c r="G48" s="161">
        <f t="shared" si="7"/>
        <v>287.85399999999998</v>
      </c>
      <c r="H48" s="161">
        <f t="shared" si="7"/>
        <v>287.85399999999998</v>
      </c>
      <c r="I48" s="247">
        <f t="shared" si="0"/>
        <v>1</v>
      </c>
    </row>
    <row r="49" spans="1:9" s="10" customFormat="1" ht="29.25" customHeight="1">
      <c r="A49" s="243">
        <v>41</v>
      </c>
      <c r="B49" s="8" t="s">
        <v>32</v>
      </c>
      <c r="C49" s="160">
        <v>807</v>
      </c>
      <c r="D49" s="76" t="s">
        <v>123</v>
      </c>
      <c r="E49" s="76" t="s">
        <v>321</v>
      </c>
      <c r="F49" s="76" t="s">
        <v>55</v>
      </c>
      <c r="G49" s="161">
        <f t="shared" si="7"/>
        <v>287.85399999999998</v>
      </c>
      <c r="H49" s="161">
        <f t="shared" si="7"/>
        <v>287.85399999999998</v>
      </c>
      <c r="I49" s="247">
        <f t="shared" si="0"/>
        <v>1</v>
      </c>
    </row>
    <row r="50" spans="1:9" s="10" customFormat="1" ht="26.25" customHeight="1">
      <c r="A50" s="243">
        <v>42</v>
      </c>
      <c r="B50" s="8" t="s">
        <v>37</v>
      </c>
      <c r="C50" s="160">
        <v>807</v>
      </c>
      <c r="D50" s="76" t="s">
        <v>123</v>
      </c>
      <c r="E50" s="76" t="s">
        <v>321</v>
      </c>
      <c r="F50" s="76" t="s">
        <v>39</v>
      </c>
      <c r="G50" s="141">
        <v>287.85399999999998</v>
      </c>
      <c r="H50" s="141">
        <v>287.85399999999998</v>
      </c>
      <c r="I50" s="247">
        <f t="shared" si="0"/>
        <v>1</v>
      </c>
    </row>
    <row r="51" spans="1:9" s="12" customFormat="1" ht="30" customHeight="1">
      <c r="A51" s="243">
        <v>43</v>
      </c>
      <c r="B51" s="249" t="s">
        <v>459</v>
      </c>
      <c r="C51" s="158">
        <v>807</v>
      </c>
      <c r="D51" s="83" t="s">
        <v>460</v>
      </c>
      <c r="E51" s="83"/>
      <c r="F51" s="225"/>
      <c r="G51" s="159">
        <f t="shared" ref="G51:H55" si="8">G52</f>
        <v>152.31200000000001</v>
      </c>
      <c r="H51" s="159">
        <f t="shared" si="8"/>
        <v>152.31200000000001</v>
      </c>
      <c r="I51" s="246">
        <f t="shared" si="0"/>
        <v>1</v>
      </c>
    </row>
    <row r="52" spans="1:9" s="10" customFormat="1" ht="17.25" customHeight="1">
      <c r="A52" s="243">
        <v>44</v>
      </c>
      <c r="B52" s="8" t="s">
        <v>43</v>
      </c>
      <c r="C52" s="250">
        <v>807</v>
      </c>
      <c r="D52" s="251" t="s">
        <v>460</v>
      </c>
      <c r="E52" s="77" t="s">
        <v>151</v>
      </c>
      <c r="F52" s="252"/>
      <c r="G52" s="165">
        <f t="shared" si="8"/>
        <v>152.31200000000001</v>
      </c>
      <c r="H52" s="165">
        <f t="shared" si="8"/>
        <v>152.31200000000001</v>
      </c>
      <c r="I52" s="247">
        <f t="shared" si="0"/>
        <v>1</v>
      </c>
    </row>
    <row r="53" spans="1:9" s="10" customFormat="1" ht="24" customHeight="1">
      <c r="A53" s="243">
        <v>45</v>
      </c>
      <c r="B53" s="253" t="s">
        <v>470</v>
      </c>
      <c r="C53" s="250">
        <v>807</v>
      </c>
      <c r="D53" s="251" t="s">
        <v>460</v>
      </c>
      <c r="E53" s="254" t="s">
        <v>159</v>
      </c>
      <c r="F53" s="252"/>
      <c r="G53" s="165">
        <f t="shared" si="8"/>
        <v>152.31200000000001</v>
      </c>
      <c r="H53" s="165">
        <f t="shared" si="8"/>
        <v>152.31200000000001</v>
      </c>
      <c r="I53" s="247">
        <f t="shared" si="0"/>
        <v>1</v>
      </c>
    </row>
    <row r="54" spans="1:9" s="10" customFormat="1" ht="31.5" customHeight="1">
      <c r="A54" s="243">
        <v>46</v>
      </c>
      <c r="B54" s="255" t="s">
        <v>471</v>
      </c>
      <c r="C54" s="250">
        <v>807</v>
      </c>
      <c r="D54" s="251" t="s">
        <v>460</v>
      </c>
      <c r="E54" s="254" t="s">
        <v>472</v>
      </c>
      <c r="F54" s="252"/>
      <c r="G54" s="165">
        <f t="shared" si="8"/>
        <v>152.31200000000001</v>
      </c>
      <c r="H54" s="165">
        <f t="shared" si="8"/>
        <v>152.31200000000001</v>
      </c>
      <c r="I54" s="247">
        <f t="shared" si="0"/>
        <v>1</v>
      </c>
    </row>
    <row r="55" spans="1:9" s="10" customFormat="1" ht="17.25" customHeight="1">
      <c r="A55" s="243">
        <v>47</v>
      </c>
      <c r="B55" s="255" t="s">
        <v>51</v>
      </c>
      <c r="C55" s="250">
        <v>807</v>
      </c>
      <c r="D55" s="251" t="s">
        <v>460</v>
      </c>
      <c r="E55" s="254" t="s">
        <v>472</v>
      </c>
      <c r="F55" s="251" t="s">
        <v>52</v>
      </c>
      <c r="G55" s="165">
        <f t="shared" si="8"/>
        <v>152.31200000000001</v>
      </c>
      <c r="H55" s="165">
        <f t="shared" si="8"/>
        <v>152.31200000000001</v>
      </c>
      <c r="I55" s="247">
        <f t="shared" si="0"/>
        <v>1</v>
      </c>
    </row>
    <row r="56" spans="1:9" s="10" customFormat="1" ht="17.25" customHeight="1">
      <c r="A56" s="243">
        <v>48</v>
      </c>
      <c r="B56" s="255" t="s">
        <v>473</v>
      </c>
      <c r="C56" s="250">
        <v>807</v>
      </c>
      <c r="D56" s="251" t="s">
        <v>460</v>
      </c>
      <c r="E56" s="254" t="s">
        <v>472</v>
      </c>
      <c r="F56" s="251" t="s">
        <v>474</v>
      </c>
      <c r="G56" s="165">
        <f>106.61434+45.69766</f>
        <v>152.31200000000001</v>
      </c>
      <c r="H56" s="165">
        <f>106.61434+45.69766</f>
        <v>152.31200000000001</v>
      </c>
      <c r="I56" s="247">
        <f t="shared" si="0"/>
        <v>1</v>
      </c>
    </row>
    <row r="57" spans="1:9" s="10" customFormat="1" ht="24" customHeight="1">
      <c r="A57" s="243">
        <v>49</v>
      </c>
      <c r="B57" s="249" t="s">
        <v>461</v>
      </c>
      <c r="C57" s="158">
        <v>807</v>
      </c>
      <c r="D57" s="83" t="s">
        <v>462</v>
      </c>
      <c r="E57" s="83"/>
      <c r="F57" s="225"/>
      <c r="G57" s="159">
        <f t="shared" ref="G57:I58" si="9">G58</f>
        <v>0</v>
      </c>
      <c r="H57" s="159">
        <f t="shared" si="9"/>
        <v>0</v>
      </c>
      <c r="I57" s="159">
        <f t="shared" si="9"/>
        <v>0</v>
      </c>
    </row>
    <row r="58" spans="1:9" s="10" customFormat="1" ht="17.25" customHeight="1">
      <c r="A58" s="243">
        <v>50</v>
      </c>
      <c r="B58" s="8" t="s">
        <v>43</v>
      </c>
      <c r="C58" s="160">
        <v>807</v>
      </c>
      <c r="D58" s="77" t="s">
        <v>462</v>
      </c>
      <c r="E58" s="77" t="s">
        <v>151</v>
      </c>
      <c r="F58" s="103"/>
      <c r="G58" s="161">
        <f t="shared" si="9"/>
        <v>0</v>
      </c>
      <c r="H58" s="161">
        <f t="shared" si="9"/>
        <v>0</v>
      </c>
      <c r="I58" s="161">
        <f t="shared" si="9"/>
        <v>0</v>
      </c>
    </row>
    <row r="59" spans="1:9" s="10" customFormat="1" ht="17.25" customHeight="1">
      <c r="A59" s="243">
        <v>51</v>
      </c>
      <c r="B59" s="256" t="s">
        <v>475</v>
      </c>
      <c r="C59" s="160">
        <v>807</v>
      </c>
      <c r="D59" s="77" t="s">
        <v>462</v>
      </c>
      <c r="E59" s="77" t="s">
        <v>476</v>
      </c>
      <c r="F59" s="103"/>
      <c r="G59" s="161">
        <f>G61</f>
        <v>0</v>
      </c>
      <c r="H59" s="161">
        <f>H61</f>
        <v>0</v>
      </c>
      <c r="I59" s="161">
        <f>I61</f>
        <v>0</v>
      </c>
    </row>
    <row r="60" spans="1:9" s="10" customFormat="1" ht="33.75" customHeight="1">
      <c r="A60" s="243">
        <v>52</v>
      </c>
      <c r="B60" s="257" t="s">
        <v>477</v>
      </c>
      <c r="C60" s="160">
        <v>807</v>
      </c>
      <c r="D60" s="77" t="s">
        <v>462</v>
      </c>
      <c r="E60" s="77" t="s">
        <v>478</v>
      </c>
      <c r="F60" s="103"/>
      <c r="G60" s="161">
        <f t="shared" ref="G60:I61" si="10">G61</f>
        <v>0</v>
      </c>
      <c r="H60" s="161">
        <f t="shared" si="10"/>
        <v>0</v>
      </c>
      <c r="I60" s="161">
        <f t="shared" si="10"/>
        <v>0</v>
      </c>
    </row>
    <row r="61" spans="1:9" s="10" customFormat="1" ht="19.5" customHeight="1">
      <c r="A61" s="243">
        <v>53</v>
      </c>
      <c r="B61" s="7" t="s">
        <v>51</v>
      </c>
      <c r="C61" s="160">
        <v>807</v>
      </c>
      <c r="D61" s="77" t="s">
        <v>462</v>
      </c>
      <c r="E61" s="77" t="s">
        <v>478</v>
      </c>
      <c r="F61" s="224">
        <v>800</v>
      </c>
      <c r="G61" s="161">
        <f t="shared" si="10"/>
        <v>0</v>
      </c>
      <c r="H61" s="161">
        <f t="shared" si="10"/>
        <v>0</v>
      </c>
      <c r="I61" s="161">
        <f t="shared" si="10"/>
        <v>0</v>
      </c>
    </row>
    <row r="62" spans="1:9" s="10" customFormat="1" ht="27" customHeight="1">
      <c r="A62" s="243">
        <v>54</v>
      </c>
      <c r="B62" s="256" t="s">
        <v>479</v>
      </c>
      <c r="C62" s="160">
        <v>807</v>
      </c>
      <c r="D62" s="77" t="s">
        <v>462</v>
      </c>
      <c r="E62" s="77" t="s">
        <v>478</v>
      </c>
      <c r="F62" s="103">
        <v>870</v>
      </c>
      <c r="G62" s="161">
        <v>0</v>
      </c>
      <c r="H62" s="161">
        <v>0</v>
      </c>
      <c r="I62" s="161">
        <v>0</v>
      </c>
    </row>
    <row r="63" spans="1:9" s="10" customFormat="1" ht="35.25" customHeight="1">
      <c r="A63" s="243">
        <v>55</v>
      </c>
      <c r="B63" s="258" t="s">
        <v>54</v>
      </c>
      <c r="C63" s="160">
        <v>807</v>
      </c>
      <c r="D63" s="83" t="s">
        <v>124</v>
      </c>
      <c r="E63" s="83"/>
      <c r="F63" s="83"/>
      <c r="G63" s="159">
        <f>G64+G68+G72</f>
        <v>124.49788000000001</v>
      </c>
      <c r="H63" s="159">
        <f>H64+H68+H72</f>
        <v>124.49788000000001</v>
      </c>
      <c r="I63" s="247">
        <f t="shared" si="0"/>
        <v>1</v>
      </c>
    </row>
    <row r="64" spans="1:9" s="10" customFormat="1" ht="33" customHeight="1">
      <c r="A64" s="243">
        <v>56</v>
      </c>
      <c r="B64" s="7" t="s">
        <v>177</v>
      </c>
      <c r="C64" s="160">
        <v>807</v>
      </c>
      <c r="D64" s="80" t="s">
        <v>124</v>
      </c>
      <c r="E64" s="77" t="s">
        <v>159</v>
      </c>
      <c r="F64" s="77"/>
      <c r="G64" s="161">
        <f t="shared" ref="G64:H66" si="11">G65</f>
        <v>86.113</v>
      </c>
      <c r="H64" s="161">
        <f t="shared" si="11"/>
        <v>86.113</v>
      </c>
      <c r="I64" s="247">
        <f t="shared" si="0"/>
        <v>1</v>
      </c>
    </row>
    <row r="65" spans="1:9" s="10" customFormat="1" ht="44.25" customHeight="1">
      <c r="A65" s="243">
        <v>57</v>
      </c>
      <c r="B65" s="259" t="s">
        <v>480</v>
      </c>
      <c r="C65" s="160">
        <v>807</v>
      </c>
      <c r="D65" s="80" t="s">
        <v>124</v>
      </c>
      <c r="E65" s="77" t="s">
        <v>481</v>
      </c>
      <c r="F65" s="80"/>
      <c r="G65" s="161">
        <f t="shared" si="11"/>
        <v>86.113</v>
      </c>
      <c r="H65" s="161">
        <f t="shared" si="11"/>
        <v>86.113</v>
      </c>
      <c r="I65" s="247">
        <f t="shared" si="0"/>
        <v>1</v>
      </c>
    </row>
    <row r="66" spans="1:9" s="10" customFormat="1" ht="37.5" customHeight="1">
      <c r="A66" s="243">
        <v>58</v>
      </c>
      <c r="B66" s="6" t="s">
        <v>197</v>
      </c>
      <c r="C66" s="160">
        <v>807</v>
      </c>
      <c r="D66" s="77" t="s">
        <v>124</v>
      </c>
      <c r="E66" s="77" t="s">
        <v>481</v>
      </c>
      <c r="F66" s="77" t="s">
        <v>45</v>
      </c>
      <c r="G66" s="161">
        <f t="shared" si="11"/>
        <v>86.113</v>
      </c>
      <c r="H66" s="161">
        <f t="shared" si="11"/>
        <v>86.113</v>
      </c>
      <c r="I66" s="247">
        <f t="shared" si="0"/>
        <v>1</v>
      </c>
    </row>
    <row r="67" spans="1:9" s="10" customFormat="1" ht="39" customHeight="1">
      <c r="A67" s="243">
        <v>59</v>
      </c>
      <c r="B67" s="6" t="s">
        <v>132</v>
      </c>
      <c r="C67" s="160">
        <v>807</v>
      </c>
      <c r="D67" s="77" t="s">
        <v>124</v>
      </c>
      <c r="E67" s="77" t="s">
        <v>481</v>
      </c>
      <c r="F67" s="77" t="s">
        <v>38</v>
      </c>
      <c r="G67" s="161">
        <v>86.113</v>
      </c>
      <c r="H67" s="161">
        <v>86.113</v>
      </c>
      <c r="I67" s="247">
        <f t="shared" ref="I67:I120" si="12">H67/G67</f>
        <v>1</v>
      </c>
    </row>
    <row r="68" spans="1:9" s="10" customFormat="1" ht="63" customHeight="1">
      <c r="A68" s="243">
        <v>60</v>
      </c>
      <c r="B68" s="260" t="s">
        <v>181</v>
      </c>
      <c r="C68" s="160">
        <v>807</v>
      </c>
      <c r="D68" s="80" t="s">
        <v>124</v>
      </c>
      <c r="E68" s="80" t="s">
        <v>160</v>
      </c>
      <c r="F68" s="80"/>
      <c r="G68" s="161">
        <f t="shared" ref="G68:H70" si="13">G69</f>
        <v>1.6619999999999999</v>
      </c>
      <c r="H68" s="161">
        <f t="shared" si="13"/>
        <v>1.6619999999999999</v>
      </c>
      <c r="I68" s="247">
        <f t="shared" si="12"/>
        <v>1</v>
      </c>
    </row>
    <row r="69" spans="1:9" s="10" customFormat="1" ht="50.25" customHeight="1">
      <c r="A69" s="243">
        <v>61</v>
      </c>
      <c r="B69" s="260" t="s">
        <v>176</v>
      </c>
      <c r="C69" s="160">
        <v>807</v>
      </c>
      <c r="D69" s="80" t="s">
        <v>124</v>
      </c>
      <c r="E69" s="80" t="s">
        <v>161</v>
      </c>
      <c r="F69" s="80"/>
      <c r="G69" s="161">
        <f t="shared" si="13"/>
        <v>1.6619999999999999</v>
      </c>
      <c r="H69" s="161">
        <f t="shared" si="13"/>
        <v>1.6619999999999999</v>
      </c>
      <c r="I69" s="247">
        <f t="shared" si="12"/>
        <v>1</v>
      </c>
    </row>
    <row r="70" spans="1:9" s="10" customFormat="1" ht="50.25" customHeight="1">
      <c r="A70" s="243">
        <v>62</v>
      </c>
      <c r="B70" s="7" t="s">
        <v>133</v>
      </c>
      <c r="C70" s="160">
        <v>807</v>
      </c>
      <c r="D70" s="80" t="s">
        <v>124</v>
      </c>
      <c r="E70" s="80" t="s">
        <v>161</v>
      </c>
      <c r="F70" s="81" t="s">
        <v>45</v>
      </c>
      <c r="G70" s="161">
        <f t="shared" si="13"/>
        <v>1.6619999999999999</v>
      </c>
      <c r="H70" s="161">
        <f t="shared" si="13"/>
        <v>1.6619999999999999</v>
      </c>
      <c r="I70" s="247">
        <f t="shared" si="12"/>
        <v>1</v>
      </c>
    </row>
    <row r="71" spans="1:9" s="10" customFormat="1" ht="44.25" customHeight="1">
      <c r="A71" s="243">
        <v>63</v>
      </c>
      <c r="B71" s="7" t="s">
        <v>132</v>
      </c>
      <c r="C71" s="160">
        <v>807</v>
      </c>
      <c r="D71" s="80" t="s">
        <v>124</v>
      </c>
      <c r="E71" s="80" t="s">
        <v>161</v>
      </c>
      <c r="F71" s="82" t="s">
        <v>38</v>
      </c>
      <c r="G71" s="161">
        <v>1.6619999999999999</v>
      </c>
      <c r="H71" s="161">
        <v>1.6619999999999999</v>
      </c>
      <c r="I71" s="247">
        <f t="shared" si="12"/>
        <v>1</v>
      </c>
    </row>
    <row r="72" spans="1:9" s="10" customFormat="1" ht="65.25" customHeight="1">
      <c r="A72" s="243">
        <v>64</v>
      </c>
      <c r="B72" s="7" t="s">
        <v>177</v>
      </c>
      <c r="C72" s="160">
        <v>807</v>
      </c>
      <c r="D72" s="76" t="s">
        <v>124</v>
      </c>
      <c r="E72" s="77" t="s">
        <v>158</v>
      </c>
      <c r="F72" s="76"/>
      <c r="G72" s="161">
        <f t="shared" ref="G72:H74" si="14">G73</f>
        <v>36.722880000000004</v>
      </c>
      <c r="H72" s="161">
        <f t="shared" si="14"/>
        <v>36.722880000000004</v>
      </c>
      <c r="I72" s="247">
        <f t="shared" si="12"/>
        <v>1</v>
      </c>
    </row>
    <row r="73" spans="1:9" s="10" customFormat="1" ht="66.75" customHeight="1">
      <c r="A73" s="243">
        <v>65</v>
      </c>
      <c r="B73" s="8" t="s">
        <v>295</v>
      </c>
      <c r="C73" s="160">
        <v>807</v>
      </c>
      <c r="D73" s="76" t="s">
        <v>124</v>
      </c>
      <c r="E73" s="76" t="s">
        <v>322</v>
      </c>
      <c r="F73" s="76"/>
      <c r="G73" s="161">
        <f t="shared" si="14"/>
        <v>36.722880000000004</v>
      </c>
      <c r="H73" s="161">
        <f t="shared" si="14"/>
        <v>36.722880000000004</v>
      </c>
      <c r="I73" s="247">
        <f t="shared" si="12"/>
        <v>1</v>
      </c>
    </row>
    <row r="74" spans="1:9" s="10" customFormat="1" ht="33" customHeight="1">
      <c r="A74" s="243">
        <v>66</v>
      </c>
      <c r="B74" s="8" t="s">
        <v>32</v>
      </c>
      <c r="C74" s="160">
        <v>807</v>
      </c>
      <c r="D74" s="76" t="s">
        <v>124</v>
      </c>
      <c r="E74" s="76" t="s">
        <v>322</v>
      </c>
      <c r="F74" s="76" t="s">
        <v>55</v>
      </c>
      <c r="G74" s="161">
        <f t="shared" si="14"/>
        <v>36.722880000000004</v>
      </c>
      <c r="H74" s="161">
        <f t="shared" si="14"/>
        <v>36.722880000000004</v>
      </c>
      <c r="I74" s="247">
        <f t="shared" si="12"/>
        <v>1</v>
      </c>
    </row>
    <row r="75" spans="1:9" s="10" customFormat="1" ht="50.25" customHeight="1">
      <c r="A75" s="243">
        <v>67</v>
      </c>
      <c r="B75" s="8" t="s">
        <v>37</v>
      </c>
      <c r="C75" s="160">
        <v>807</v>
      </c>
      <c r="D75" s="76" t="s">
        <v>124</v>
      </c>
      <c r="E75" s="76" t="s">
        <v>322</v>
      </c>
      <c r="F75" s="76" t="s">
        <v>39</v>
      </c>
      <c r="G75" s="141">
        <v>36.722880000000004</v>
      </c>
      <c r="H75" s="141">
        <v>36.722880000000004</v>
      </c>
      <c r="I75" s="247">
        <f t="shared" si="12"/>
        <v>1</v>
      </c>
    </row>
    <row r="76" spans="1:9" s="10" customFormat="1" ht="17.25" customHeight="1">
      <c r="A76" s="243">
        <v>68</v>
      </c>
      <c r="B76" s="249" t="s">
        <v>59</v>
      </c>
      <c r="C76" s="158">
        <v>807</v>
      </c>
      <c r="D76" s="83" t="s">
        <v>125</v>
      </c>
      <c r="E76" s="83"/>
      <c r="F76" s="83"/>
      <c r="G76" s="159">
        <f>G77</f>
        <v>139.1</v>
      </c>
      <c r="H76" s="159">
        <f>H77</f>
        <v>139.1</v>
      </c>
      <c r="I76" s="247">
        <f t="shared" si="12"/>
        <v>1</v>
      </c>
    </row>
    <row r="77" spans="1:9" s="10" customFormat="1" ht="30.75" customHeight="1">
      <c r="A77" s="243">
        <v>69</v>
      </c>
      <c r="B77" s="7" t="s">
        <v>60</v>
      </c>
      <c r="C77" s="160">
        <v>807</v>
      </c>
      <c r="D77" s="77" t="s">
        <v>126</v>
      </c>
      <c r="E77" s="83"/>
      <c r="F77" s="83"/>
      <c r="G77" s="161">
        <f>G79</f>
        <v>139.1</v>
      </c>
      <c r="H77" s="161">
        <f>H79</f>
        <v>139.1</v>
      </c>
      <c r="I77" s="247">
        <f t="shared" si="12"/>
        <v>1</v>
      </c>
    </row>
    <row r="78" spans="1:9" s="10" customFormat="1" ht="17.25" customHeight="1">
      <c r="A78" s="243">
        <v>70</v>
      </c>
      <c r="B78" s="7" t="s">
        <v>43</v>
      </c>
      <c r="C78" s="160">
        <v>807</v>
      </c>
      <c r="D78" s="77" t="s">
        <v>126</v>
      </c>
      <c r="E78" s="77" t="s">
        <v>154</v>
      </c>
      <c r="F78" s="83"/>
      <c r="G78" s="261">
        <f>G79</f>
        <v>139.1</v>
      </c>
      <c r="H78" s="261">
        <f>H79</f>
        <v>139.1</v>
      </c>
      <c r="I78" s="247">
        <f t="shared" si="12"/>
        <v>1</v>
      </c>
    </row>
    <row r="79" spans="1:9" s="10" customFormat="1" ht="36.75" customHeight="1">
      <c r="A79" s="243">
        <v>71</v>
      </c>
      <c r="B79" s="260" t="s">
        <v>0</v>
      </c>
      <c r="C79" s="160">
        <v>807</v>
      </c>
      <c r="D79" s="77" t="s">
        <v>126</v>
      </c>
      <c r="E79" s="77" t="s">
        <v>160</v>
      </c>
      <c r="F79" s="83"/>
      <c r="G79" s="161">
        <f>G80</f>
        <v>139.1</v>
      </c>
      <c r="H79" s="161">
        <f>H80</f>
        <v>139.1</v>
      </c>
      <c r="I79" s="247">
        <f t="shared" si="12"/>
        <v>1</v>
      </c>
    </row>
    <row r="80" spans="1:9" s="10" customFormat="1" ht="51" customHeight="1">
      <c r="A80" s="243">
        <v>72</v>
      </c>
      <c r="B80" s="7" t="s">
        <v>61</v>
      </c>
      <c r="C80" s="160">
        <v>807</v>
      </c>
      <c r="D80" s="77" t="s">
        <v>126</v>
      </c>
      <c r="E80" s="77" t="s">
        <v>162</v>
      </c>
      <c r="F80" s="83"/>
      <c r="G80" s="161">
        <f>G81+G83</f>
        <v>139.1</v>
      </c>
      <c r="H80" s="161">
        <f>H81+H83</f>
        <v>139.1</v>
      </c>
      <c r="I80" s="247">
        <f t="shared" si="12"/>
        <v>1</v>
      </c>
    </row>
    <row r="81" spans="1:9" s="10" customFormat="1" ht="66" customHeight="1">
      <c r="A81" s="243">
        <v>73</v>
      </c>
      <c r="B81" s="7" t="s">
        <v>50</v>
      </c>
      <c r="C81" s="160">
        <v>807</v>
      </c>
      <c r="D81" s="77" t="s">
        <v>126</v>
      </c>
      <c r="E81" s="77" t="s">
        <v>162</v>
      </c>
      <c r="F81" s="77" t="s">
        <v>44</v>
      </c>
      <c r="G81" s="161">
        <f>G82</f>
        <v>12.013579999999999</v>
      </c>
      <c r="H81" s="161">
        <f>H82</f>
        <v>12.013579999999999</v>
      </c>
      <c r="I81" s="247">
        <f t="shared" si="12"/>
        <v>1</v>
      </c>
    </row>
    <row r="82" spans="1:9" s="10" customFormat="1" ht="36" customHeight="1">
      <c r="A82" s="243">
        <v>74</v>
      </c>
      <c r="B82" s="7" t="s">
        <v>49</v>
      </c>
      <c r="C82" s="160">
        <v>807</v>
      </c>
      <c r="D82" s="77" t="s">
        <v>126</v>
      </c>
      <c r="E82" s="77" t="s">
        <v>162</v>
      </c>
      <c r="F82" s="77" t="s">
        <v>41</v>
      </c>
      <c r="G82" s="161">
        <v>12.013579999999999</v>
      </c>
      <c r="H82" s="161">
        <v>12.013579999999999</v>
      </c>
      <c r="I82" s="247">
        <f t="shared" si="12"/>
        <v>1</v>
      </c>
    </row>
    <row r="83" spans="1:9" s="10" customFormat="1" ht="48" customHeight="1">
      <c r="A83" s="243">
        <v>75</v>
      </c>
      <c r="B83" s="6" t="s">
        <v>131</v>
      </c>
      <c r="C83" s="160">
        <v>807</v>
      </c>
      <c r="D83" s="77" t="s">
        <v>126</v>
      </c>
      <c r="E83" s="77" t="s">
        <v>162</v>
      </c>
      <c r="F83" s="77" t="s">
        <v>45</v>
      </c>
      <c r="G83" s="161">
        <f>G84</f>
        <v>127.08642</v>
      </c>
      <c r="H83" s="161">
        <f>H84</f>
        <v>127.08642</v>
      </c>
      <c r="I83" s="247">
        <f t="shared" si="12"/>
        <v>1</v>
      </c>
    </row>
    <row r="84" spans="1:9" s="10" customFormat="1" ht="42" customHeight="1">
      <c r="A84" s="243">
        <v>76</v>
      </c>
      <c r="B84" s="6" t="s">
        <v>132</v>
      </c>
      <c r="C84" s="160">
        <v>807</v>
      </c>
      <c r="D84" s="77" t="s">
        <v>126</v>
      </c>
      <c r="E84" s="77" t="s">
        <v>162</v>
      </c>
      <c r="F84" s="77" t="s">
        <v>38</v>
      </c>
      <c r="G84" s="161">
        <v>127.08642</v>
      </c>
      <c r="H84" s="161">
        <v>127.08642</v>
      </c>
      <c r="I84" s="247">
        <f t="shared" si="12"/>
        <v>1</v>
      </c>
    </row>
    <row r="85" spans="1:9" s="10" customFormat="1" ht="42.75" customHeight="1">
      <c r="A85" s="243">
        <v>77</v>
      </c>
      <c r="B85" s="249" t="s">
        <v>35</v>
      </c>
      <c r="C85" s="158">
        <v>807</v>
      </c>
      <c r="D85" s="83" t="s">
        <v>114</v>
      </c>
      <c r="E85" s="77"/>
      <c r="F85" s="77"/>
      <c r="G85" s="159">
        <f>G86</f>
        <v>58.044669999999996</v>
      </c>
      <c r="H85" s="159">
        <f>H86</f>
        <v>58.04401</v>
      </c>
      <c r="I85" s="247">
        <f t="shared" si="12"/>
        <v>0.99998862944694156</v>
      </c>
    </row>
    <row r="86" spans="1:9" s="10" customFormat="1" ht="40.5" customHeight="1">
      <c r="A86" s="243">
        <v>78</v>
      </c>
      <c r="B86" s="7" t="s">
        <v>308</v>
      </c>
      <c r="C86" s="160">
        <v>807</v>
      </c>
      <c r="D86" s="77" t="s">
        <v>115</v>
      </c>
      <c r="E86" s="77"/>
      <c r="F86" s="77"/>
      <c r="G86" s="161">
        <f>G92+G87</f>
        <v>58.044669999999996</v>
      </c>
      <c r="H86" s="161">
        <f>H92+H87</f>
        <v>58.04401</v>
      </c>
      <c r="I86" s="247">
        <f t="shared" si="12"/>
        <v>0.99998862944694156</v>
      </c>
    </row>
    <row r="87" spans="1:9" s="10" customFormat="1" ht="52.5" customHeight="1">
      <c r="A87" s="243">
        <v>79</v>
      </c>
      <c r="B87" s="7" t="s">
        <v>135</v>
      </c>
      <c r="C87" s="160">
        <v>807</v>
      </c>
      <c r="D87" s="77" t="s">
        <v>115</v>
      </c>
      <c r="E87" s="77" t="s">
        <v>305</v>
      </c>
      <c r="F87" s="77"/>
      <c r="G87" s="161">
        <f t="shared" ref="G87:H87" si="15">G88</f>
        <v>22.924669999999999</v>
      </c>
      <c r="H87" s="161">
        <f t="shared" si="15"/>
        <v>22.924009999999999</v>
      </c>
      <c r="I87" s="247">
        <f t="shared" si="12"/>
        <v>0.99997121005449585</v>
      </c>
    </row>
    <row r="88" spans="1:9" s="10" customFormat="1" ht="50.25" customHeight="1">
      <c r="A88" s="243">
        <v>80</v>
      </c>
      <c r="B88" s="7" t="s">
        <v>359</v>
      </c>
      <c r="C88" s="160">
        <v>807</v>
      </c>
      <c r="D88" s="77" t="s">
        <v>115</v>
      </c>
      <c r="E88" s="77" t="s">
        <v>306</v>
      </c>
      <c r="F88" s="77"/>
      <c r="G88" s="161">
        <f>G89</f>
        <v>22.924669999999999</v>
      </c>
      <c r="H88" s="161">
        <f>H89</f>
        <v>22.924009999999999</v>
      </c>
      <c r="I88" s="247">
        <f t="shared" si="12"/>
        <v>0.99997121005449585</v>
      </c>
    </row>
    <row r="89" spans="1:9" s="10" customFormat="1" ht="100.5" customHeight="1">
      <c r="A89" s="243">
        <v>81</v>
      </c>
      <c r="B89" s="262" t="s">
        <v>374</v>
      </c>
      <c r="C89" s="263">
        <v>807</v>
      </c>
      <c r="D89" s="77" t="s">
        <v>115</v>
      </c>
      <c r="E89" s="76" t="s">
        <v>372</v>
      </c>
      <c r="F89" s="76"/>
      <c r="G89" s="161">
        <f t="shared" ref="G89:H90" si="16">G90</f>
        <v>22.924669999999999</v>
      </c>
      <c r="H89" s="161">
        <f t="shared" si="16"/>
        <v>22.924009999999999</v>
      </c>
      <c r="I89" s="247">
        <f t="shared" si="12"/>
        <v>0.99997121005449585</v>
      </c>
    </row>
    <row r="90" spans="1:9" s="10" customFormat="1" ht="27" customHeight="1">
      <c r="A90" s="243">
        <v>82</v>
      </c>
      <c r="B90" s="8" t="s">
        <v>133</v>
      </c>
      <c r="C90" s="263">
        <v>807</v>
      </c>
      <c r="D90" s="77" t="s">
        <v>115</v>
      </c>
      <c r="E90" s="76" t="s">
        <v>372</v>
      </c>
      <c r="F90" s="76" t="s">
        <v>45</v>
      </c>
      <c r="G90" s="161">
        <f t="shared" si="16"/>
        <v>22.924669999999999</v>
      </c>
      <c r="H90" s="161">
        <f t="shared" si="16"/>
        <v>22.924009999999999</v>
      </c>
      <c r="I90" s="247">
        <f t="shared" si="12"/>
        <v>0.99997121005449585</v>
      </c>
    </row>
    <row r="91" spans="1:9" s="10" customFormat="1" ht="49.5" customHeight="1">
      <c r="A91" s="243">
        <v>83</v>
      </c>
      <c r="B91" s="8" t="s">
        <v>1</v>
      </c>
      <c r="C91" s="263">
        <v>807</v>
      </c>
      <c r="D91" s="77" t="s">
        <v>115</v>
      </c>
      <c r="E91" s="76" t="s">
        <v>372</v>
      </c>
      <c r="F91" s="76" t="s">
        <v>38</v>
      </c>
      <c r="G91" s="161">
        <v>22.924669999999999</v>
      </c>
      <c r="H91" s="161">
        <v>22.924009999999999</v>
      </c>
      <c r="I91" s="247">
        <f t="shared" si="12"/>
        <v>0.99997121005449585</v>
      </c>
    </row>
    <row r="92" spans="1:9" s="10" customFormat="1" ht="27.75" customHeight="1">
      <c r="A92" s="243">
        <v>84</v>
      </c>
      <c r="B92" s="7" t="s">
        <v>177</v>
      </c>
      <c r="C92" s="264">
        <v>807</v>
      </c>
      <c r="D92" s="77" t="s">
        <v>115</v>
      </c>
      <c r="E92" s="77" t="s">
        <v>159</v>
      </c>
      <c r="F92" s="77"/>
      <c r="G92" s="161">
        <f>G93</f>
        <v>35.119999999999997</v>
      </c>
      <c r="H92" s="161">
        <f>H93</f>
        <v>35.119999999999997</v>
      </c>
      <c r="I92" s="247">
        <f t="shared" si="12"/>
        <v>1</v>
      </c>
    </row>
    <row r="93" spans="1:9" s="266" customFormat="1" ht="39.75" customHeight="1">
      <c r="A93" s="243">
        <v>85</v>
      </c>
      <c r="B93" s="262" t="s">
        <v>373</v>
      </c>
      <c r="C93" s="265">
        <v>807</v>
      </c>
      <c r="D93" s="77" t="s">
        <v>115</v>
      </c>
      <c r="E93" s="76" t="s">
        <v>347</v>
      </c>
      <c r="F93" s="76"/>
      <c r="G93" s="161">
        <f t="shared" ref="G93:H94" si="17">G94</f>
        <v>35.119999999999997</v>
      </c>
      <c r="H93" s="161">
        <f t="shared" si="17"/>
        <v>35.119999999999997</v>
      </c>
      <c r="I93" s="247">
        <f t="shared" si="12"/>
        <v>1</v>
      </c>
    </row>
    <row r="94" spans="1:9" s="266" customFormat="1" ht="33" customHeight="1">
      <c r="A94" s="243">
        <v>86</v>
      </c>
      <c r="B94" s="8" t="s">
        <v>133</v>
      </c>
      <c r="C94" s="265">
        <v>807</v>
      </c>
      <c r="D94" s="77" t="s">
        <v>115</v>
      </c>
      <c r="E94" s="76" t="s">
        <v>347</v>
      </c>
      <c r="F94" s="76" t="s">
        <v>45</v>
      </c>
      <c r="G94" s="161">
        <f t="shared" si="17"/>
        <v>35.119999999999997</v>
      </c>
      <c r="H94" s="161">
        <f t="shared" si="17"/>
        <v>35.119999999999997</v>
      </c>
      <c r="I94" s="247">
        <f t="shared" si="12"/>
        <v>1</v>
      </c>
    </row>
    <row r="95" spans="1:9" s="266" customFormat="1" ht="33" customHeight="1">
      <c r="A95" s="243">
        <v>87</v>
      </c>
      <c r="B95" s="8" t="s">
        <v>1</v>
      </c>
      <c r="C95" s="265">
        <v>807</v>
      </c>
      <c r="D95" s="77" t="s">
        <v>115</v>
      </c>
      <c r="E95" s="76" t="s">
        <v>347</v>
      </c>
      <c r="F95" s="76" t="s">
        <v>38</v>
      </c>
      <c r="G95" s="161">
        <v>35.119999999999997</v>
      </c>
      <c r="H95" s="161">
        <v>35.119999999999997</v>
      </c>
      <c r="I95" s="247">
        <f t="shared" si="12"/>
        <v>1</v>
      </c>
    </row>
    <row r="96" spans="1:9" s="10" customFormat="1" ht="31.5" customHeight="1">
      <c r="A96" s="243">
        <v>88</v>
      </c>
      <c r="B96" s="249" t="s">
        <v>2</v>
      </c>
      <c r="C96" s="158">
        <v>807</v>
      </c>
      <c r="D96" s="83" t="s">
        <v>116</v>
      </c>
      <c r="E96" s="77"/>
      <c r="F96" s="77"/>
      <c r="G96" s="159">
        <f t="shared" ref="G96:H96" si="18">G97</f>
        <v>468.26934</v>
      </c>
      <c r="H96" s="159">
        <f t="shared" si="18"/>
        <v>240.21270000000001</v>
      </c>
      <c r="I96" s="247">
        <f t="shared" si="12"/>
        <v>0.51297977356365043</v>
      </c>
    </row>
    <row r="97" spans="1:9" s="10" customFormat="1" ht="37.5" customHeight="1">
      <c r="A97" s="243">
        <v>89</v>
      </c>
      <c r="B97" s="115" t="s">
        <v>58</v>
      </c>
      <c r="C97" s="160">
        <v>807</v>
      </c>
      <c r="D97" s="77" t="s">
        <v>117</v>
      </c>
      <c r="E97" s="83"/>
      <c r="F97" s="83"/>
      <c r="G97" s="159">
        <f>G98</f>
        <v>468.26934</v>
      </c>
      <c r="H97" s="159">
        <f>H98</f>
        <v>240.21270000000001</v>
      </c>
      <c r="I97" s="247">
        <f t="shared" si="12"/>
        <v>0.51297977356365043</v>
      </c>
    </row>
    <row r="98" spans="1:9" s="266" customFormat="1" ht="38.25" customHeight="1">
      <c r="A98" s="243">
        <v>90</v>
      </c>
      <c r="B98" s="7" t="s">
        <v>135</v>
      </c>
      <c r="C98" s="160">
        <v>807</v>
      </c>
      <c r="D98" s="77" t="s">
        <v>117</v>
      </c>
      <c r="E98" s="77" t="s">
        <v>164</v>
      </c>
      <c r="F98" s="77"/>
      <c r="G98" s="161">
        <f>G99</f>
        <v>468.26934</v>
      </c>
      <c r="H98" s="161">
        <f>H99</f>
        <v>240.21270000000001</v>
      </c>
      <c r="I98" s="247">
        <f t="shared" si="12"/>
        <v>0.51297977356365043</v>
      </c>
    </row>
    <row r="99" spans="1:9" s="266" customFormat="1" ht="66" customHeight="1">
      <c r="A99" s="243">
        <v>91</v>
      </c>
      <c r="B99" s="6" t="s">
        <v>360</v>
      </c>
      <c r="C99" s="160">
        <v>807</v>
      </c>
      <c r="D99" s="77" t="s">
        <v>117</v>
      </c>
      <c r="E99" s="77" t="s">
        <v>163</v>
      </c>
      <c r="F99" s="77"/>
      <c r="G99" s="161">
        <f>G100+G103</f>
        <v>468.26934</v>
      </c>
      <c r="H99" s="161">
        <f>H100+H103</f>
        <v>240.21270000000001</v>
      </c>
      <c r="I99" s="247">
        <f t="shared" si="12"/>
        <v>0.51297977356365043</v>
      </c>
    </row>
    <row r="100" spans="1:9" s="266" customFormat="1" ht="109.5" customHeight="1">
      <c r="A100" s="243">
        <v>92</v>
      </c>
      <c r="B100" s="6" t="s">
        <v>361</v>
      </c>
      <c r="C100" s="160">
        <v>807</v>
      </c>
      <c r="D100" s="77" t="s">
        <v>117</v>
      </c>
      <c r="E100" s="77" t="s">
        <v>165</v>
      </c>
      <c r="F100" s="77"/>
      <c r="G100" s="161">
        <f t="shared" ref="G100:H101" si="19">G101</f>
        <v>247.68280999999999</v>
      </c>
      <c r="H100" s="161">
        <f t="shared" si="19"/>
        <v>19.626169999999998</v>
      </c>
      <c r="I100" s="247">
        <f t="shared" si="12"/>
        <v>7.9239128464345179E-2</v>
      </c>
    </row>
    <row r="101" spans="1:9" s="10" customFormat="1" ht="32.25" customHeight="1">
      <c r="A101" s="243">
        <v>93</v>
      </c>
      <c r="B101" s="8" t="s">
        <v>133</v>
      </c>
      <c r="C101" s="263">
        <v>807</v>
      </c>
      <c r="D101" s="77" t="s">
        <v>117</v>
      </c>
      <c r="E101" s="77" t="s">
        <v>165</v>
      </c>
      <c r="F101" s="76" t="s">
        <v>45</v>
      </c>
      <c r="G101" s="161">
        <f t="shared" si="19"/>
        <v>247.68280999999999</v>
      </c>
      <c r="H101" s="161">
        <f t="shared" si="19"/>
        <v>19.626169999999998</v>
      </c>
      <c r="I101" s="247">
        <f t="shared" si="12"/>
        <v>7.9239128464345179E-2</v>
      </c>
    </row>
    <row r="102" spans="1:9" s="10" customFormat="1" ht="30.75" customHeight="1">
      <c r="A102" s="243">
        <v>94</v>
      </c>
      <c r="B102" s="7" t="s">
        <v>132</v>
      </c>
      <c r="C102" s="160">
        <v>807</v>
      </c>
      <c r="D102" s="77" t="s">
        <v>117</v>
      </c>
      <c r="E102" s="77" t="s">
        <v>165</v>
      </c>
      <c r="F102" s="77" t="s">
        <v>38</v>
      </c>
      <c r="G102" s="161">
        <v>247.68280999999999</v>
      </c>
      <c r="H102" s="161">
        <v>19.626169999999998</v>
      </c>
      <c r="I102" s="247">
        <f t="shared" si="12"/>
        <v>7.9239128464345179E-2</v>
      </c>
    </row>
    <row r="103" spans="1:9" s="10" customFormat="1" ht="136.5" customHeight="1">
      <c r="A103" s="243">
        <v>95</v>
      </c>
      <c r="B103" s="6" t="s">
        <v>482</v>
      </c>
      <c r="C103" s="264">
        <v>807</v>
      </c>
      <c r="D103" s="77" t="s">
        <v>117</v>
      </c>
      <c r="E103" s="77" t="s">
        <v>348</v>
      </c>
      <c r="F103" s="77"/>
      <c r="G103" s="161">
        <f t="shared" ref="G103:H104" si="20">G104</f>
        <v>220.58653000000001</v>
      </c>
      <c r="H103" s="161">
        <f t="shared" si="20"/>
        <v>220.58653000000001</v>
      </c>
      <c r="I103" s="247">
        <f t="shared" si="12"/>
        <v>1</v>
      </c>
    </row>
    <row r="104" spans="1:9" s="10" customFormat="1" ht="37.5" customHeight="1">
      <c r="A104" s="243">
        <v>96</v>
      </c>
      <c r="B104" s="8" t="s">
        <v>133</v>
      </c>
      <c r="C104" s="265">
        <v>807</v>
      </c>
      <c r="D104" s="77" t="s">
        <v>117</v>
      </c>
      <c r="E104" s="77" t="s">
        <v>348</v>
      </c>
      <c r="F104" s="76" t="s">
        <v>45</v>
      </c>
      <c r="G104" s="161">
        <f t="shared" si="20"/>
        <v>220.58653000000001</v>
      </c>
      <c r="H104" s="161">
        <f t="shared" si="20"/>
        <v>220.58653000000001</v>
      </c>
      <c r="I104" s="247">
        <f t="shared" si="12"/>
        <v>1</v>
      </c>
    </row>
    <row r="105" spans="1:9" s="10" customFormat="1" ht="61.5" customHeight="1">
      <c r="A105" s="243">
        <v>97</v>
      </c>
      <c r="B105" s="7" t="s">
        <v>132</v>
      </c>
      <c r="C105" s="264">
        <v>807</v>
      </c>
      <c r="D105" s="77" t="s">
        <v>117</v>
      </c>
      <c r="E105" s="77" t="s">
        <v>348</v>
      </c>
      <c r="F105" s="77" t="s">
        <v>38</v>
      </c>
      <c r="G105" s="161">
        <v>220.58653000000001</v>
      </c>
      <c r="H105" s="161">
        <v>220.58653000000001</v>
      </c>
      <c r="I105" s="247">
        <f t="shared" si="12"/>
        <v>1</v>
      </c>
    </row>
    <row r="106" spans="1:9" s="10" customFormat="1" ht="38.25" customHeight="1">
      <c r="A106" s="243">
        <v>98</v>
      </c>
      <c r="B106" s="249" t="s">
        <v>34</v>
      </c>
      <c r="C106" s="160">
        <v>807</v>
      </c>
      <c r="D106" s="83" t="s">
        <v>118</v>
      </c>
      <c r="E106" s="83"/>
      <c r="F106" s="83"/>
      <c r="G106" s="159">
        <f>G107+G129+G156</f>
        <v>2950.6293900000005</v>
      </c>
      <c r="H106" s="159">
        <f>H107+H129+H156</f>
        <v>2659.7286100000001</v>
      </c>
      <c r="I106" s="247">
        <f t="shared" si="12"/>
        <v>0.90141060040075027</v>
      </c>
    </row>
    <row r="107" spans="1:9" s="10" customFormat="1" ht="48.75" customHeight="1">
      <c r="A107" s="243">
        <v>99</v>
      </c>
      <c r="B107" s="267" t="s">
        <v>315</v>
      </c>
      <c r="C107" s="160"/>
      <c r="D107" s="83" t="s">
        <v>314</v>
      </c>
      <c r="E107" s="83"/>
      <c r="F107" s="83"/>
      <c r="G107" s="159">
        <f>G108+G115+G120+G125</f>
        <v>1627.2658900000001</v>
      </c>
      <c r="H107" s="159">
        <f>H108+H115+H120+H125</f>
        <v>1596.76511</v>
      </c>
      <c r="I107" s="247">
        <f t="shared" si="12"/>
        <v>0.98125642515618627</v>
      </c>
    </row>
    <row r="108" spans="1:9" s="10" customFormat="1" ht="26.25" customHeight="1">
      <c r="A108" s="243">
        <v>100</v>
      </c>
      <c r="B108" s="7" t="s">
        <v>43</v>
      </c>
      <c r="C108" s="160"/>
      <c r="D108" s="77" t="s">
        <v>314</v>
      </c>
      <c r="E108" s="77" t="s">
        <v>151</v>
      </c>
      <c r="F108" s="153"/>
      <c r="G108" s="161">
        <f>G110</f>
        <v>268.86040000000003</v>
      </c>
      <c r="H108" s="161">
        <f>H110</f>
        <v>268.86040000000003</v>
      </c>
      <c r="I108" s="247">
        <f t="shared" si="12"/>
        <v>1</v>
      </c>
    </row>
    <row r="109" spans="1:9" s="10" customFormat="1" ht="32.25" customHeight="1">
      <c r="A109" s="243">
        <v>101</v>
      </c>
      <c r="B109" s="7" t="s">
        <v>182</v>
      </c>
      <c r="C109" s="160"/>
      <c r="D109" s="77" t="s">
        <v>314</v>
      </c>
      <c r="E109" s="77" t="s">
        <v>159</v>
      </c>
      <c r="F109" s="153"/>
      <c r="G109" s="161">
        <f>G110</f>
        <v>268.86040000000003</v>
      </c>
      <c r="H109" s="161">
        <f>H110</f>
        <v>268.86040000000003</v>
      </c>
      <c r="I109" s="247">
        <f t="shared" si="12"/>
        <v>1</v>
      </c>
    </row>
    <row r="110" spans="1:9" s="10" customFormat="1" ht="48" customHeight="1">
      <c r="A110" s="243">
        <v>102</v>
      </c>
      <c r="B110" s="268" t="s">
        <v>483</v>
      </c>
      <c r="C110" s="160"/>
      <c r="D110" s="77" t="s">
        <v>314</v>
      </c>
      <c r="E110" s="77" t="s">
        <v>377</v>
      </c>
      <c r="F110" s="153"/>
      <c r="G110" s="161">
        <f>G111+G113</f>
        <v>268.86040000000003</v>
      </c>
      <c r="H110" s="161">
        <f>H111+H113</f>
        <v>268.86040000000003</v>
      </c>
      <c r="I110" s="247">
        <f t="shared" si="12"/>
        <v>1</v>
      </c>
    </row>
    <row r="111" spans="1:9" s="10" customFormat="1" ht="54" customHeight="1">
      <c r="A111" s="243">
        <v>103</v>
      </c>
      <c r="B111" s="269" t="s">
        <v>316</v>
      </c>
      <c r="C111" s="160"/>
      <c r="D111" s="77" t="s">
        <v>314</v>
      </c>
      <c r="E111" s="77" t="s">
        <v>377</v>
      </c>
      <c r="F111" s="153" t="s">
        <v>45</v>
      </c>
      <c r="G111" s="161">
        <f>G112</f>
        <v>260.6474</v>
      </c>
      <c r="H111" s="161">
        <f>H112</f>
        <v>260.6474</v>
      </c>
      <c r="I111" s="247">
        <f t="shared" si="12"/>
        <v>1</v>
      </c>
    </row>
    <row r="112" spans="1:9" s="10" customFormat="1" ht="38.25" customHeight="1">
      <c r="A112" s="243">
        <v>104</v>
      </c>
      <c r="B112" s="267" t="s">
        <v>132</v>
      </c>
      <c r="C112" s="160"/>
      <c r="D112" s="77" t="s">
        <v>314</v>
      </c>
      <c r="E112" s="77" t="s">
        <v>377</v>
      </c>
      <c r="F112" s="153" t="s">
        <v>38</v>
      </c>
      <c r="G112" s="161">
        <v>260.6474</v>
      </c>
      <c r="H112" s="161">
        <v>260.6474</v>
      </c>
      <c r="I112" s="247">
        <f t="shared" si="12"/>
        <v>1</v>
      </c>
    </row>
    <row r="113" spans="1:9" s="10" customFormat="1" ht="27" customHeight="1">
      <c r="A113" s="243">
        <v>105</v>
      </c>
      <c r="B113" s="269" t="s">
        <v>51</v>
      </c>
      <c r="C113" s="160"/>
      <c r="D113" s="77" t="s">
        <v>314</v>
      </c>
      <c r="E113" s="77" t="s">
        <v>377</v>
      </c>
      <c r="F113" s="153" t="s">
        <v>52</v>
      </c>
      <c r="G113" s="161">
        <f>G114</f>
        <v>8.2129999999999992</v>
      </c>
      <c r="H113" s="161">
        <f>H114</f>
        <v>8.2129999999999992</v>
      </c>
      <c r="I113" s="247">
        <f t="shared" si="12"/>
        <v>1</v>
      </c>
    </row>
    <row r="114" spans="1:9" s="10" customFormat="1" ht="31.5" customHeight="1">
      <c r="A114" s="243">
        <v>106</v>
      </c>
      <c r="B114" s="267" t="s">
        <v>53</v>
      </c>
      <c r="C114" s="160"/>
      <c r="D114" s="77" t="s">
        <v>314</v>
      </c>
      <c r="E114" s="77" t="s">
        <v>377</v>
      </c>
      <c r="F114" s="153" t="s">
        <v>42</v>
      </c>
      <c r="G114" s="161">
        <v>8.2129999999999992</v>
      </c>
      <c r="H114" s="161">
        <v>8.2129999999999992</v>
      </c>
      <c r="I114" s="247">
        <f t="shared" si="12"/>
        <v>1</v>
      </c>
    </row>
    <row r="115" spans="1:9" s="10" customFormat="1" ht="27" customHeight="1">
      <c r="A115" s="243">
        <v>107</v>
      </c>
      <c r="B115" s="7" t="s">
        <v>43</v>
      </c>
      <c r="C115" s="160"/>
      <c r="D115" s="77" t="s">
        <v>314</v>
      </c>
      <c r="E115" s="77" t="s">
        <v>151</v>
      </c>
      <c r="F115" s="153"/>
      <c r="G115" s="161">
        <f t="shared" ref="G115:G116" si="21">G117</f>
        <v>20.63184</v>
      </c>
      <c r="H115" s="161">
        <f t="shared" ref="H115" si="22">H117</f>
        <v>20.63184</v>
      </c>
      <c r="I115" s="247">
        <f t="shared" si="12"/>
        <v>1</v>
      </c>
    </row>
    <row r="116" spans="1:9" s="10" customFormat="1" ht="24" customHeight="1">
      <c r="A116" s="243">
        <v>108</v>
      </c>
      <c r="B116" s="7" t="s">
        <v>182</v>
      </c>
      <c r="C116" s="160"/>
      <c r="D116" s="77" t="s">
        <v>314</v>
      </c>
      <c r="E116" s="77" t="s">
        <v>159</v>
      </c>
      <c r="F116" s="153"/>
      <c r="G116" s="161">
        <f t="shared" si="21"/>
        <v>20.63184</v>
      </c>
      <c r="H116" s="161">
        <f t="shared" ref="H116" si="23">H118</f>
        <v>20.63184</v>
      </c>
      <c r="I116" s="247">
        <f t="shared" si="12"/>
        <v>1</v>
      </c>
    </row>
    <row r="117" spans="1:9" s="10" customFormat="1" ht="46.5" customHeight="1">
      <c r="A117" s="243">
        <v>109</v>
      </c>
      <c r="B117" s="267" t="s">
        <v>317</v>
      </c>
      <c r="C117" s="160"/>
      <c r="D117" s="77" t="s">
        <v>314</v>
      </c>
      <c r="E117" s="77" t="s">
        <v>318</v>
      </c>
      <c r="F117" s="153"/>
      <c r="G117" s="161">
        <f>G118</f>
        <v>20.63184</v>
      </c>
      <c r="H117" s="161">
        <f>H118</f>
        <v>20.63184</v>
      </c>
      <c r="I117" s="246">
        <f t="shared" si="12"/>
        <v>1</v>
      </c>
    </row>
    <row r="118" spans="1:9" s="10" customFormat="1" ht="31.5" customHeight="1">
      <c r="A118" s="243">
        <v>110</v>
      </c>
      <c r="B118" s="269" t="s">
        <v>316</v>
      </c>
      <c r="C118" s="160"/>
      <c r="D118" s="77" t="s">
        <v>314</v>
      </c>
      <c r="E118" s="77" t="s">
        <v>318</v>
      </c>
      <c r="F118" s="153" t="s">
        <v>45</v>
      </c>
      <c r="G118" s="161">
        <f>G119</f>
        <v>20.63184</v>
      </c>
      <c r="H118" s="161">
        <f>H119</f>
        <v>20.63184</v>
      </c>
      <c r="I118" s="246">
        <f t="shared" si="12"/>
        <v>1</v>
      </c>
    </row>
    <row r="119" spans="1:9" s="10" customFormat="1" ht="37.5" customHeight="1">
      <c r="A119" s="243">
        <v>111</v>
      </c>
      <c r="B119" s="267" t="s">
        <v>132</v>
      </c>
      <c r="C119" s="160"/>
      <c r="D119" s="77" t="s">
        <v>314</v>
      </c>
      <c r="E119" s="77" t="s">
        <v>318</v>
      </c>
      <c r="F119" s="153" t="s">
        <v>38</v>
      </c>
      <c r="G119" s="161">
        <v>20.63184</v>
      </c>
      <c r="H119" s="161">
        <v>20.63184</v>
      </c>
      <c r="I119" s="247">
        <f t="shared" si="12"/>
        <v>1</v>
      </c>
    </row>
    <row r="120" spans="1:9" s="10" customFormat="1" ht="18.75" customHeight="1">
      <c r="A120" s="243">
        <v>112</v>
      </c>
      <c r="B120" s="7" t="s">
        <v>43</v>
      </c>
      <c r="C120" s="160"/>
      <c r="D120" s="77" t="s">
        <v>314</v>
      </c>
      <c r="E120" s="77" t="s">
        <v>151</v>
      </c>
      <c r="F120" s="153"/>
      <c r="G120" s="161">
        <f>G121</f>
        <v>30</v>
      </c>
      <c r="H120" s="161">
        <f>H121</f>
        <v>30</v>
      </c>
      <c r="I120" s="247">
        <f t="shared" si="12"/>
        <v>1</v>
      </c>
    </row>
    <row r="121" spans="1:9" s="10" customFormat="1" ht="27" customHeight="1">
      <c r="A121" s="243">
        <v>113</v>
      </c>
      <c r="B121" s="7" t="s">
        <v>182</v>
      </c>
      <c r="C121" s="160"/>
      <c r="D121" s="77" t="s">
        <v>314</v>
      </c>
      <c r="E121" s="77" t="s">
        <v>159</v>
      </c>
      <c r="F121" s="153"/>
      <c r="G121" s="161">
        <f t="shared" ref="G121" si="24">G123</f>
        <v>30</v>
      </c>
      <c r="H121" s="161">
        <f t="shared" ref="H121" si="25">H123</f>
        <v>30</v>
      </c>
      <c r="I121" s="247">
        <f t="shared" ref="I121:I178" si="26">H121/G121</f>
        <v>1</v>
      </c>
    </row>
    <row r="122" spans="1:9" s="10" customFormat="1" ht="43.5" customHeight="1">
      <c r="A122" s="243">
        <v>114</v>
      </c>
      <c r="B122" s="267" t="s">
        <v>367</v>
      </c>
      <c r="C122" s="160"/>
      <c r="D122" s="77" t="s">
        <v>314</v>
      </c>
      <c r="E122" s="77" t="s">
        <v>366</v>
      </c>
      <c r="F122" s="153"/>
      <c r="G122" s="161">
        <f>G123</f>
        <v>30</v>
      </c>
      <c r="H122" s="161">
        <f>H123</f>
        <v>30</v>
      </c>
      <c r="I122" s="247">
        <f t="shared" si="26"/>
        <v>1</v>
      </c>
    </row>
    <row r="123" spans="1:9" s="10" customFormat="1" ht="53.25" customHeight="1">
      <c r="A123" s="243">
        <v>115</v>
      </c>
      <c r="B123" s="269" t="s">
        <v>316</v>
      </c>
      <c r="C123" s="160"/>
      <c r="D123" s="77" t="s">
        <v>314</v>
      </c>
      <c r="E123" s="77" t="s">
        <v>366</v>
      </c>
      <c r="F123" s="153" t="s">
        <v>45</v>
      </c>
      <c r="G123" s="161">
        <f>G124</f>
        <v>30</v>
      </c>
      <c r="H123" s="161">
        <f>H124</f>
        <v>30</v>
      </c>
      <c r="I123" s="247">
        <f t="shared" si="26"/>
        <v>1</v>
      </c>
    </row>
    <row r="124" spans="1:9" s="10" customFormat="1" ht="31.5" customHeight="1">
      <c r="A124" s="243">
        <v>116</v>
      </c>
      <c r="B124" s="267" t="s">
        <v>132</v>
      </c>
      <c r="C124" s="160"/>
      <c r="D124" s="77" t="s">
        <v>314</v>
      </c>
      <c r="E124" s="77" t="s">
        <v>366</v>
      </c>
      <c r="F124" s="153" t="s">
        <v>38</v>
      </c>
      <c r="G124" s="161">
        <v>30</v>
      </c>
      <c r="H124" s="161">
        <v>30</v>
      </c>
      <c r="I124" s="247">
        <f t="shared" si="26"/>
        <v>1</v>
      </c>
    </row>
    <row r="125" spans="1:9" s="10" customFormat="1" ht="22.5" customHeight="1">
      <c r="A125" s="243">
        <v>117</v>
      </c>
      <c r="B125" s="7" t="s">
        <v>182</v>
      </c>
      <c r="C125" s="160"/>
      <c r="D125" s="77" t="s">
        <v>314</v>
      </c>
      <c r="E125" s="77" t="s">
        <v>159</v>
      </c>
      <c r="F125" s="153"/>
      <c r="G125" s="161">
        <f t="shared" ref="G125" si="27">G127</f>
        <v>1307.7736500000001</v>
      </c>
      <c r="H125" s="161">
        <f t="shared" ref="H125" si="28">H127</f>
        <v>1277.27287</v>
      </c>
      <c r="I125" s="247">
        <f t="shared" si="26"/>
        <v>0.97667732485663705</v>
      </c>
    </row>
    <row r="126" spans="1:9" s="10" customFormat="1" ht="48.75" customHeight="1">
      <c r="A126" s="243">
        <v>118</v>
      </c>
      <c r="B126" s="267" t="s">
        <v>320</v>
      </c>
      <c r="C126" s="160"/>
      <c r="D126" s="77" t="s">
        <v>314</v>
      </c>
      <c r="E126" s="77" t="s">
        <v>319</v>
      </c>
      <c r="F126" s="153"/>
      <c r="G126" s="161">
        <f>G127</f>
        <v>1307.7736500000001</v>
      </c>
      <c r="H126" s="161">
        <f>H127</f>
        <v>1277.27287</v>
      </c>
      <c r="I126" s="247">
        <f t="shared" si="26"/>
        <v>0.97667732485663705</v>
      </c>
    </row>
    <row r="127" spans="1:9" s="10" customFormat="1" ht="38.25" customHeight="1">
      <c r="A127" s="243">
        <v>119</v>
      </c>
      <c r="B127" s="269" t="s">
        <v>316</v>
      </c>
      <c r="C127" s="160"/>
      <c r="D127" s="77" t="s">
        <v>314</v>
      </c>
      <c r="E127" s="77" t="s">
        <v>319</v>
      </c>
      <c r="F127" s="153" t="s">
        <v>45</v>
      </c>
      <c r="G127" s="161">
        <f>G128</f>
        <v>1307.7736500000001</v>
      </c>
      <c r="H127" s="161">
        <f>H128</f>
        <v>1277.27287</v>
      </c>
      <c r="I127" s="247">
        <f t="shared" si="26"/>
        <v>0.97667732485663705</v>
      </c>
    </row>
    <row r="128" spans="1:9" s="10" customFormat="1" ht="49.5" customHeight="1">
      <c r="A128" s="243">
        <v>120</v>
      </c>
      <c r="B128" s="267" t="s">
        <v>132</v>
      </c>
      <c r="C128" s="160"/>
      <c r="D128" s="77" t="s">
        <v>314</v>
      </c>
      <c r="E128" s="77" t="s">
        <v>319</v>
      </c>
      <c r="F128" s="153" t="s">
        <v>38</v>
      </c>
      <c r="G128" s="161">
        <v>1307.7736500000001</v>
      </c>
      <c r="H128" s="161">
        <v>1277.27287</v>
      </c>
      <c r="I128" s="247">
        <f t="shared" si="26"/>
        <v>0.97667732485663705</v>
      </c>
    </row>
    <row r="129" spans="1:9" s="12" customFormat="1" ht="19.5" customHeight="1">
      <c r="A129" s="243">
        <v>121</v>
      </c>
      <c r="B129" s="270" t="s">
        <v>36</v>
      </c>
      <c r="C129" s="158">
        <v>807</v>
      </c>
      <c r="D129" s="83" t="s">
        <v>119</v>
      </c>
      <c r="E129" s="83"/>
      <c r="F129" s="83"/>
      <c r="G129" s="159">
        <f>G130+G146</f>
        <v>1285.7511800000002</v>
      </c>
      <c r="H129" s="159">
        <f>H130+H146</f>
        <v>1025.3511800000001</v>
      </c>
      <c r="I129" s="246">
        <f t="shared" si="26"/>
        <v>0.79747247830641688</v>
      </c>
    </row>
    <row r="130" spans="1:9" s="10" customFormat="1" ht="51" customHeight="1">
      <c r="A130" s="243">
        <v>122</v>
      </c>
      <c r="B130" s="7" t="s">
        <v>135</v>
      </c>
      <c r="C130" s="160">
        <v>807</v>
      </c>
      <c r="D130" s="77" t="s">
        <v>119</v>
      </c>
      <c r="E130" s="77" t="s">
        <v>164</v>
      </c>
      <c r="F130" s="77"/>
      <c r="G130" s="161">
        <f>G131+G141</f>
        <v>1226.8318100000001</v>
      </c>
      <c r="H130" s="161">
        <f>H131+H141</f>
        <v>966.43181000000004</v>
      </c>
      <c r="I130" s="247">
        <f t="shared" si="26"/>
        <v>0.7877459665803741</v>
      </c>
    </row>
    <row r="131" spans="1:9" s="10" customFormat="1" ht="44.25" customHeight="1">
      <c r="A131" s="243">
        <v>123</v>
      </c>
      <c r="B131" s="6" t="s">
        <v>350</v>
      </c>
      <c r="C131" s="160">
        <v>807</v>
      </c>
      <c r="D131" s="77" t="s">
        <v>119</v>
      </c>
      <c r="E131" s="77" t="s">
        <v>166</v>
      </c>
      <c r="F131" s="77"/>
      <c r="G131" s="161">
        <f>G132+G135+G138</f>
        <v>521.75089000000003</v>
      </c>
      <c r="H131" s="161">
        <f>H132+H135+H138</f>
        <v>521.75089000000003</v>
      </c>
      <c r="I131" s="247">
        <f t="shared" si="26"/>
        <v>1</v>
      </c>
    </row>
    <row r="132" spans="1:9" s="10" customFormat="1" ht="96" customHeight="1">
      <c r="A132" s="243">
        <v>124</v>
      </c>
      <c r="B132" s="271" t="s">
        <v>484</v>
      </c>
      <c r="C132" s="160">
        <v>807</v>
      </c>
      <c r="D132" s="77" t="s">
        <v>119</v>
      </c>
      <c r="E132" s="77" t="s">
        <v>167</v>
      </c>
      <c r="F132" s="77"/>
      <c r="G132" s="161">
        <f t="shared" ref="G132:H133" si="29">G133</f>
        <v>450.78877999999997</v>
      </c>
      <c r="H132" s="161">
        <f t="shared" si="29"/>
        <v>450.78877999999997</v>
      </c>
      <c r="I132" s="247">
        <f t="shared" si="26"/>
        <v>1</v>
      </c>
    </row>
    <row r="133" spans="1:9" s="10" customFormat="1" ht="47.25" customHeight="1">
      <c r="A133" s="243">
        <v>125</v>
      </c>
      <c r="B133" s="8" t="s">
        <v>133</v>
      </c>
      <c r="C133" s="160">
        <v>807</v>
      </c>
      <c r="D133" s="77" t="s">
        <v>119</v>
      </c>
      <c r="E133" s="77" t="s">
        <v>167</v>
      </c>
      <c r="F133" s="77" t="s">
        <v>45</v>
      </c>
      <c r="G133" s="161">
        <f t="shared" si="29"/>
        <v>450.78877999999997</v>
      </c>
      <c r="H133" s="161">
        <f t="shared" si="29"/>
        <v>450.78877999999997</v>
      </c>
      <c r="I133" s="247">
        <f t="shared" si="26"/>
        <v>1</v>
      </c>
    </row>
    <row r="134" spans="1:9" s="10" customFormat="1" ht="57" customHeight="1">
      <c r="A134" s="243">
        <v>126</v>
      </c>
      <c r="B134" s="7" t="s">
        <v>132</v>
      </c>
      <c r="C134" s="160">
        <v>807</v>
      </c>
      <c r="D134" s="77" t="s">
        <v>119</v>
      </c>
      <c r="E134" s="77" t="s">
        <v>167</v>
      </c>
      <c r="F134" s="77" t="s">
        <v>38</v>
      </c>
      <c r="G134" s="161">
        <v>450.78877999999997</v>
      </c>
      <c r="H134" s="161">
        <v>450.78877999999997</v>
      </c>
      <c r="I134" s="247">
        <f t="shared" si="26"/>
        <v>1</v>
      </c>
    </row>
    <row r="135" spans="1:9" s="10" customFormat="1" ht="105.75" customHeight="1">
      <c r="A135" s="243">
        <v>127</v>
      </c>
      <c r="B135" s="6" t="s">
        <v>357</v>
      </c>
      <c r="C135" s="160">
        <v>807</v>
      </c>
      <c r="D135" s="77" t="s">
        <v>119</v>
      </c>
      <c r="E135" s="77" t="s">
        <v>168</v>
      </c>
      <c r="F135" s="77"/>
      <c r="G135" s="161">
        <f>G137</f>
        <v>55.208480000000002</v>
      </c>
      <c r="H135" s="161">
        <f>H137</f>
        <v>55.208480000000002</v>
      </c>
      <c r="I135" s="247">
        <f t="shared" si="26"/>
        <v>1</v>
      </c>
    </row>
    <row r="136" spans="1:9" s="10" customFormat="1" ht="42" customHeight="1">
      <c r="A136" s="243">
        <v>128</v>
      </c>
      <c r="B136" s="8" t="s">
        <v>133</v>
      </c>
      <c r="C136" s="160">
        <v>807</v>
      </c>
      <c r="D136" s="77" t="s">
        <v>119</v>
      </c>
      <c r="E136" s="77" t="s">
        <v>169</v>
      </c>
      <c r="F136" s="77" t="s">
        <v>45</v>
      </c>
      <c r="G136" s="161">
        <f>G137</f>
        <v>55.208480000000002</v>
      </c>
      <c r="H136" s="161">
        <f>H137</f>
        <v>55.208480000000002</v>
      </c>
      <c r="I136" s="247">
        <f t="shared" si="26"/>
        <v>1</v>
      </c>
    </row>
    <row r="137" spans="1:9" s="10" customFormat="1" ht="53.25" customHeight="1">
      <c r="A137" s="243">
        <v>129</v>
      </c>
      <c r="B137" s="7" t="s">
        <v>132</v>
      </c>
      <c r="C137" s="160">
        <v>807</v>
      </c>
      <c r="D137" s="77" t="s">
        <v>119</v>
      </c>
      <c r="E137" s="77" t="s">
        <v>169</v>
      </c>
      <c r="F137" s="77" t="s">
        <v>38</v>
      </c>
      <c r="G137" s="161">
        <v>55.208480000000002</v>
      </c>
      <c r="H137" s="161">
        <v>55.208480000000002</v>
      </c>
      <c r="I137" s="247">
        <f t="shared" si="26"/>
        <v>1</v>
      </c>
    </row>
    <row r="138" spans="1:9" s="266" customFormat="1" ht="105" customHeight="1">
      <c r="A138" s="243">
        <v>130</v>
      </c>
      <c r="B138" s="262" t="s">
        <v>353</v>
      </c>
      <c r="C138" s="263">
        <v>807</v>
      </c>
      <c r="D138" s="77" t="s">
        <v>119</v>
      </c>
      <c r="E138" s="77" t="s">
        <v>170</v>
      </c>
      <c r="F138" s="76"/>
      <c r="G138" s="161">
        <f t="shared" ref="G138:H139" si="30">G139</f>
        <v>15.753629999999999</v>
      </c>
      <c r="H138" s="161">
        <f t="shared" si="30"/>
        <v>15.753629999999999</v>
      </c>
      <c r="I138" s="247">
        <f t="shared" si="26"/>
        <v>1</v>
      </c>
    </row>
    <row r="139" spans="1:9" s="266" customFormat="1" ht="39.75" customHeight="1">
      <c r="A139" s="243">
        <v>131</v>
      </c>
      <c r="B139" s="8" t="s">
        <v>133</v>
      </c>
      <c r="C139" s="263">
        <v>807</v>
      </c>
      <c r="D139" s="77" t="s">
        <v>119</v>
      </c>
      <c r="E139" s="77" t="s">
        <v>170</v>
      </c>
      <c r="F139" s="77" t="s">
        <v>45</v>
      </c>
      <c r="G139" s="161">
        <f t="shared" si="30"/>
        <v>15.753629999999999</v>
      </c>
      <c r="H139" s="161">
        <f t="shared" si="30"/>
        <v>15.753629999999999</v>
      </c>
      <c r="I139" s="247">
        <f t="shared" si="26"/>
        <v>1</v>
      </c>
    </row>
    <row r="140" spans="1:9" s="266" customFormat="1" ht="51.75" customHeight="1">
      <c r="A140" s="243">
        <v>132</v>
      </c>
      <c r="B140" s="7" t="s">
        <v>132</v>
      </c>
      <c r="C140" s="263">
        <v>807</v>
      </c>
      <c r="D140" s="77" t="s">
        <v>119</v>
      </c>
      <c r="E140" s="77" t="s">
        <v>170</v>
      </c>
      <c r="F140" s="77" t="s">
        <v>38</v>
      </c>
      <c r="G140" s="161">
        <v>15.753629999999999</v>
      </c>
      <c r="H140" s="161">
        <v>15.753629999999999</v>
      </c>
      <c r="I140" s="247">
        <f t="shared" si="26"/>
        <v>1</v>
      </c>
    </row>
    <row r="141" spans="1:9" s="266" customFormat="1" ht="51.75" customHeight="1">
      <c r="A141" s="243">
        <v>133</v>
      </c>
      <c r="B141" s="7" t="s">
        <v>135</v>
      </c>
      <c r="C141" s="263">
        <v>807</v>
      </c>
      <c r="D141" s="77" t="s">
        <v>119</v>
      </c>
      <c r="E141" s="77" t="s">
        <v>164</v>
      </c>
      <c r="F141" s="77"/>
      <c r="G141" s="161">
        <f t="shared" ref="G141:H144" si="31">G142</f>
        <v>705.08091999999999</v>
      </c>
      <c r="H141" s="161">
        <f t="shared" si="31"/>
        <v>444.68092000000001</v>
      </c>
      <c r="I141" s="247">
        <f t="shared" si="26"/>
        <v>0.63068068839531211</v>
      </c>
    </row>
    <row r="142" spans="1:9" s="266" customFormat="1" ht="72.75" customHeight="1">
      <c r="A142" s="243">
        <v>134</v>
      </c>
      <c r="B142" s="7" t="s">
        <v>356</v>
      </c>
      <c r="C142" s="263">
        <v>807</v>
      </c>
      <c r="D142" s="77" t="s">
        <v>119</v>
      </c>
      <c r="E142" s="77" t="s">
        <v>307</v>
      </c>
      <c r="F142" s="76"/>
      <c r="G142" s="161">
        <f t="shared" si="31"/>
        <v>705.08091999999999</v>
      </c>
      <c r="H142" s="161">
        <f t="shared" si="31"/>
        <v>444.68092000000001</v>
      </c>
      <c r="I142" s="247">
        <f t="shared" si="26"/>
        <v>0.63068068839531211</v>
      </c>
    </row>
    <row r="143" spans="1:9" s="266" customFormat="1" ht="140.25" customHeight="1">
      <c r="A143" s="243">
        <v>135</v>
      </c>
      <c r="B143" s="262" t="s">
        <v>355</v>
      </c>
      <c r="C143" s="263">
        <v>807</v>
      </c>
      <c r="D143" s="77" t="s">
        <v>119</v>
      </c>
      <c r="E143" s="77" t="s">
        <v>311</v>
      </c>
      <c r="F143" s="77"/>
      <c r="G143" s="161">
        <f t="shared" si="31"/>
        <v>705.08091999999999</v>
      </c>
      <c r="H143" s="161">
        <f t="shared" si="31"/>
        <v>444.68092000000001</v>
      </c>
      <c r="I143" s="247">
        <f t="shared" si="26"/>
        <v>0.63068068839531211</v>
      </c>
    </row>
    <row r="144" spans="1:9" s="266" customFormat="1" ht="51.75" customHeight="1">
      <c r="A144" s="243">
        <v>136</v>
      </c>
      <c r="B144" s="8" t="s">
        <v>133</v>
      </c>
      <c r="C144" s="263">
        <v>807</v>
      </c>
      <c r="D144" s="77" t="s">
        <v>119</v>
      </c>
      <c r="E144" s="77" t="s">
        <v>311</v>
      </c>
      <c r="F144" s="77" t="s">
        <v>45</v>
      </c>
      <c r="G144" s="161">
        <f t="shared" si="31"/>
        <v>705.08091999999999</v>
      </c>
      <c r="H144" s="161">
        <f t="shared" si="31"/>
        <v>444.68092000000001</v>
      </c>
      <c r="I144" s="247">
        <f t="shared" si="26"/>
        <v>0.63068068839531211</v>
      </c>
    </row>
    <row r="145" spans="1:9" s="266" customFormat="1" ht="43.5" customHeight="1">
      <c r="A145" s="243">
        <v>137</v>
      </c>
      <c r="B145" s="8" t="s">
        <v>1</v>
      </c>
      <c r="C145" s="263">
        <v>807</v>
      </c>
      <c r="D145" s="77" t="s">
        <v>119</v>
      </c>
      <c r="E145" s="77" t="s">
        <v>311</v>
      </c>
      <c r="F145" s="77" t="s">
        <v>38</v>
      </c>
      <c r="G145" s="161">
        <v>705.08091999999999</v>
      </c>
      <c r="H145" s="161">
        <v>444.68092000000001</v>
      </c>
      <c r="I145" s="247">
        <f t="shared" si="26"/>
        <v>0.63068068839531211</v>
      </c>
    </row>
    <row r="146" spans="1:9" s="266" customFormat="1" ht="38.25" customHeight="1">
      <c r="A146" s="243">
        <v>138</v>
      </c>
      <c r="B146" s="272" t="s">
        <v>36</v>
      </c>
      <c r="C146" s="273">
        <v>807</v>
      </c>
      <c r="D146" s="77" t="s">
        <v>119</v>
      </c>
      <c r="E146" s="254"/>
      <c r="F146" s="77"/>
      <c r="G146" s="161">
        <f>G147</f>
        <v>58.919370000000001</v>
      </c>
      <c r="H146" s="161">
        <f>H147</f>
        <v>58.919370000000001</v>
      </c>
      <c r="I146" s="247">
        <f t="shared" si="26"/>
        <v>1</v>
      </c>
    </row>
    <row r="147" spans="1:9" s="266" customFormat="1" ht="33.75" customHeight="1">
      <c r="A147" s="243">
        <v>139</v>
      </c>
      <c r="B147" s="272" t="s">
        <v>43</v>
      </c>
      <c r="C147" s="273">
        <v>807</v>
      </c>
      <c r="D147" s="77" t="s">
        <v>119</v>
      </c>
      <c r="E147" s="254" t="s">
        <v>151</v>
      </c>
      <c r="F147" s="77"/>
      <c r="G147" s="161">
        <f>G152+G148</f>
        <v>58.919370000000001</v>
      </c>
      <c r="H147" s="161">
        <f>H152+H148</f>
        <v>58.919370000000001</v>
      </c>
      <c r="I147" s="247">
        <f t="shared" si="26"/>
        <v>1</v>
      </c>
    </row>
    <row r="148" spans="1:9" s="266" customFormat="1" ht="39.75" customHeight="1">
      <c r="A148" s="243">
        <v>140</v>
      </c>
      <c r="B148" s="272" t="s">
        <v>485</v>
      </c>
      <c r="C148" s="273">
        <v>807</v>
      </c>
      <c r="D148" s="77" t="s">
        <v>119</v>
      </c>
      <c r="E148" s="254" t="s">
        <v>159</v>
      </c>
      <c r="F148" s="77"/>
      <c r="G148" s="161">
        <f>G149</f>
        <v>41.246699999999997</v>
      </c>
      <c r="H148" s="161">
        <f>H149</f>
        <v>41.246699999999997</v>
      </c>
      <c r="I148" s="247">
        <f t="shared" si="26"/>
        <v>1</v>
      </c>
    </row>
    <row r="149" spans="1:9" s="266" customFormat="1" ht="39.75" customHeight="1">
      <c r="A149" s="243">
        <v>141</v>
      </c>
      <c r="B149" s="274" t="s">
        <v>486</v>
      </c>
      <c r="C149" s="273">
        <v>807</v>
      </c>
      <c r="D149" s="77" t="s">
        <v>119</v>
      </c>
      <c r="E149" s="254" t="s">
        <v>366</v>
      </c>
      <c r="F149" s="76"/>
      <c r="G149" s="161">
        <f t="shared" ref="G149:H150" si="32">G150</f>
        <v>41.246699999999997</v>
      </c>
      <c r="H149" s="161">
        <f t="shared" si="32"/>
        <v>41.246699999999997</v>
      </c>
      <c r="I149" s="247">
        <f t="shared" si="26"/>
        <v>1</v>
      </c>
    </row>
    <row r="150" spans="1:9" s="266" customFormat="1" ht="51.75" customHeight="1">
      <c r="A150" s="243">
        <v>142</v>
      </c>
      <c r="B150" s="275" t="s">
        <v>133</v>
      </c>
      <c r="C150" s="273">
        <v>807</v>
      </c>
      <c r="D150" s="77" t="s">
        <v>119</v>
      </c>
      <c r="E150" s="254" t="s">
        <v>366</v>
      </c>
      <c r="F150" s="77" t="s">
        <v>45</v>
      </c>
      <c r="G150" s="161">
        <f t="shared" si="32"/>
        <v>41.246699999999997</v>
      </c>
      <c r="H150" s="161">
        <f t="shared" si="32"/>
        <v>41.246699999999997</v>
      </c>
      <c r="I150" s="247">
        <f t="shared" si="26"/>
        <v>1</v>
      </c>
    </row>
    <row r="151" spans="1:9" s="266" customFormat="1" ht="55.5" customHeight="1">
      <c r="A151" s="243">
        <v>143</v>
      </c>
      <c r="B151" s="276" t="s">
        <v>132</v>
      </c>
      <c r="C151" s="273">
        <v>807</v>
      </c>
      <c r="D151" s="77" t="s">
        <v>119</v>
      </c>
      <c r="E151" s="254" t="s">
        <v>366</v>
      </c>
      <c r="F151" s="77" t="s">
        <v>38</v>
      </c>
      <c r="G151" s="161">
        <v>41.246699999999997</v>
      </c>
      <c r="H151" s="161">
        <v>41.246699999999997</v>
      </c>
      <c r="I151" s="247">
        <f t="shared" si="26"/>
        <v>1</v>
      </c>
    </row>
    <row r="152" spans="1:9" s="266" customFormat="1" ht="33" customHeight="1">
      <c r="A152" s="243">
        <v>144</v>
      </c>
      <c r="B152" s="272" t="s">
        <v>485</v>
      </c>
      <c r="C152" s="273">
        <v>807</v>
      </c>
      <c r="D152" s="77" t="s">
        <v>119</v>
      </c>
      <c r="E152" s="254" t="s">
        <v>487</v>
      </c>
      <c r="F152" s="77"/>
      <c r="G152" s="161">
        <f>G153</f>
        <v>17.67267</v>
      </c>
      <c r="H152" s="161">
        <f>H153</f>
        <v>17.67267</v>
      </c>
      <c r="I152" s="247">
        <f t="shared" si="26"/>
        <v>1</v>
      </c>
    </row>
    <row r="153" spans="1:9" s="266" customFormat="1" ht="30.75" customHeight="1">
      <c r="A153" s="243">
        <v>145</v>
      </c>
      <c r="B153" s="277" t="s">
        <v>488</v>
      </c>
      <c r="C153" s="273">
        <v>807</v>
      </c>
      <c r="D153" s="77" t="s">
        <v>119</v>
      </c>
      <c r="E153" s="254" t="s">
        <v>489</v>
      </c>
      <c r="F153" s="76"/>
      <c r="G153" s="161">
        <f t="shared" ref="G153:H154" si="33">G154</f>
        <v>17.67267</v>
      </c>
      <c r="H153" s="161">
        <f t="shared" si="33"/>
        <v>17.67267</v>
      </c>
      <c r="I153" s="247">
        <f t="shared" si="26"/>
        <v>1</v>
      </c>
    </row>
    <row r="154" spans="1:9" s="266" customFormat="1" ht="55.5" customHeight="1">
      <c r="A154" s="243">
        <v>146</v>
      </c>
      <c r="B154" s="275" t="s">
        <v>133</v>
      </c>
      <c r="C154" s="273">
        <v>807</v>
      </c>
      <c r="D154" s="77" t="s">
        <v>119</v>
      </c>
      <c r="E154" s="254" t="s">
        <v>489</v>
      </c>
      <c r="F154" s="77" t="s">
        <v>45</v>
      </c>
      <c r="G154" s="161">
        <f t="shared" si="33"/>
        <v>17.67267</v>
      </c>
      <c r="H154" s="161">
        <f t="shared" si="33"/>
        <v>17.67267</v>
      </c>
      <c r="I154" s="247">
        <f t="shared" si="26"/>
        <v>1</v>
      </c>
    </row>
    <row r="155" spans="1:9" s="266" customFormat="1" ht="30" customHeight="1">
      <c r="A155" s="243">
        <v>147</v>
      </c>
      <c r="B155" s="276" t="s">
        <v>132</v>
      </c>
      <c r="C155" s="273">
        <v>807</v>
      </c>
      <c r="D155" s="77" t="s">
        <v>119</v>
      </c>
      <c r="E155" s="254" t="s">
        <v>489</v>
      </c>
      <c r="F155" s="77" t="s">
        <v>38</v>
      </c>
      <c r="G155" s="161">
        <v>17.67267</v>
      </c>
      <c r="H155" s="161">
        <v>17.67267</v>
      </c>
      <c r="I155" s="247">
        <f t="shared" si="26"/>
        <v>1</v>
      </c>
    </row>
    <row r="156" spans="1:9" s="266" customFormat="1" ht="41.25" customHeight="1">
      <c r="A156" s="243">
        <v>148</v>
      </c>
      <c r="B156" s="7" t="s">
        <v>268</v>
      </c>
      <c r="C156" s="263">
        <v>807</v>
      </c>
      <c r="D156" s="77" t="s">
        <v>269</v>
      </c>
      <c r="E156" s="77"/>
      <c r="F156" s="77"/>
      <c r="G156" s="161">
        <f t="shared" ref="G156:H158" si="34">G157</f>
        <v>37.612319999999997</v>
      </c>
      <c r="H156" s="161">
        <f t="shared" si="34"/>
        <v>37.612319999999997</v>
      </c>
      <c r="I156" s="247">
        <f t="shared" si="26"/>
        <v>1</v>
      </c>
    </row>
    <row r="157" spans="1:9" s="10" customFormat="1" ht="33" customHeight="1">
      <c r="A157" s="243">
        <v>149</v>
      </c>
      <c r="B157" s="7" t="s">
        <v>43</v>
      </c>
      <c r="C157" s="263">
        <v>807</v>
      </c>
      <c r="D157" s="77" t="s">
        <v>269</v>
      </c>
      <c r="E157" s="77" t="s">
        <v>151</v>
      </c>
      <c r="F157" s="77"/>
      <c r="G157" s="161">
        <f t="shared" si="34"/>
        <v>37.612319999999997</v>
      </c>
      <c r="H157" s="161">
        <f t="shared" si="34"/>
        <v>37.612319999999997</v>
      </c>
      <c r="I157" s="247">
        <f t="shared" si="26"/>
        <v>1</v>
      </c>
    </row>
    <row r="158" spans="1:9" s="10" customFormat="1" ht="21.75" customHeight="1">
      <c r="A158" s="243">
        <v>150</v>
      </c>
      <c r="B158" s="7" t="s">
        <v>182</v>
      </c>
      <c r="C158" s="263">
        <v>807</v>
      </c>
      <c r="D158" s="77" t="s">
        <v>269</v>
      </c>
      <c r="E158" s="77" t="s">
        <v>159</v>
      </c>
      <c r="F158" s="77"/>
      <c r="G158" s="161">
        <f t="shared" si="34"/>
        <v>37.612319999999997</v>
      </c>
      <c r="H158" s="161">
        <f t="shared" si="34"/>
        <v>37.612319999999997</v>
      </c>
      <c r="I158" s="247">
        <f t="shared" si="26"/>
        <v>1</v>
      </c>
    </row>
    <row r="159" spans="1:9" s="10" customFormat="1" ht="78.75" customHeight="1">
      <c r="A159" s="243">
        <v>151</v>
      </c>
      <c r="B159" s="271" t="s">
        <v>274</v>
      </c>
      <c r="C159" s="263">
        <v>807</v>
      </c>
      <c r="D159" s="77" t="s">
        <v>269</v>
      </c>
      <c r="E159" s="77" t="s">
        <v>275</v>
      </c>
      <c r="F159" s="76"/>
      <c r="G159" s="161">
        <f t="shared" ref="G159:H160" si="35">G160</f>
        <v>37.612319999999997</v>
      </c>
      <c r="H159" s="161">
        <f t="shared" si="35"/>
        <v>37.612319999999997</v>
      </c>
      <c r="I159" s="247">
        <f t="shared" si="26"/>
        <v>1</v>
      </c>
    </row>
    <row r="160" spans="1:9" s="10" customFormat="1" ht="29.25" customHeight="1">
      <c r="A160" s="243">
        <v>152</v>
      </c>
      <c r="B160" s="8" t="s">
        <v>32</v>
      </c>
      <c r="C160" s="263">
        <v>807</v>
      </c>
      <c r="D160" s="77" t="s">
        <v>269</v>
      </c>
      <c r="E160" s="77" t="s">
        <v>275</v>
      </c>
      <c r="F160" s="77" t="s">
        <v>55</v>
      </c>
      <c r="G160" s="161">
        <f t="shared" si="35"/>
        <v>37.612319999999997</v>
      </c>
      <c r="H160" s="161">
        <f t="shared" si="35"/>
        <v>37.612319999999997</v>
      </c>
      <c r="I160" s="247">
        <f t="shared" si="26"/>
        <v>1</v>
      </c>
    </row>
    <row r="161" spans="1:9" s="10" customFormat="1" ht="40.5" customHeight="1">
      <c r="A161" s="243">
        <v>153</v>
      </c>
      <c r="B161" s="8" t="s">
        <v>37</v>
      </c>
      <c r="C161" s="263">
        <v>807</v>
      </c>
      <c r="D161" s="77" t="s">
        <v>269</v>
      </c>
      <c r="E161" s="77" t="s">
        <v>275</v>
      </c>
      <c r="F161" s="77" t="s">
        <v>39</v>
      </c>
      <c r="G161" s="161">
        <v>37.612319999999997</v>
      </c>
      <c r="H161" s="161">
        <v>37.612319999999997</v>
      </c>
      <c r="I161" s="247">
        <f t="shared" si="26"/>
        <v>1</v>
      </c>
    </row>
    <row r="162" spans="1:9" s="10" customFormat="1" ht="33" customHeight="1">
      <c r="A162" s="243">
        <v>154</v>
      </c>
      <c r="B162" s="115" t="s">
        <v>194</v>
      </c>
      <c r="C162" s="160">
        <v>807</v>
      </c>
      <c r="D162" s="83" t="s">
        <v>110</v>
      </c>
      <c r="E162" s="83"/>
      <c r="F162" s="83"/>
      <c r="G162" s="159">
        <f t="shared" ref="G162:H176" si="36">G163</f>
        <v>2756.538</v>
      </c>
      <c r="H162" s="159">
        <f t="shared" si="36"/>
        <v>2756.538</v>
      </c>
      <c r="I162" s="247">
        <f t="shared" si="26"/>
        <v>1</v>
      </c>
    </row>
    <row r="163" spans="1:9" s="10" customFormat="1" ht="22.5" customHeight="1">
      <c r="A163" s="243">
        <v>155</v>
      </c>
      <c r="B163" s="7" t="s">
        <v>33</v>
      </c>
      <c r="C163" s="160">
        <v>807</v>
      </c>
      <c r="D163" s="77" t="s">
        <v>111</v>
      </c>
      <c r="E163" s="77"/>
      <c r="F163" s="77"/>
      <c r="G163" s="161">
        <f>G164</f>
        <v>2756.538</v>
      </c>
      <c r="H163" s="161">
        <f>H164</f>
        <v>2756.538</v>
      </c>
      <c r="I163" s="247">
        <f t="shared" si="26"/>
        <v>1</v>
      </c>
    </row>
    <row r="164" spans="1:9" s="10" customFormat="1" ht="34.5" customHeight="1">
      <c r="A164" s="243">
        <v>156</v>
      </c>
      <c r="B164" s="7" t="s">
        <v>43</v>
      </c>
      <c r="C164" s="160">
        <v>807</v>
      </c>
      <c r="D164" s="77" t="s">
        <v>111</v>
      </c>
      <c r="E164" s="76" t="s">
        <v>151</v>
      </c>
      <c r="F164" s="76"/>
      <c r="G164" s="161">
        <f>G165</f>
        <v>2756.538</v>
      </c>
      <c r="H164" s="161">
        <f>H165</f>
        <v>2756.538</v>
      </c>
      <c r="I164" s="247">
        <f t="shared" si="26"/>
        <v>1</v>
      </c>
    </row>
    <row r="165" spans="1:9" s="10" customFormat="1" ht="33" customHeight="1">
      <c r="A165" s="243">
        <v>157</v>
      </c>
      <c r="B165" s="7" t="s">
        <v>177</v>
      </c>
      <c r="C165" s="160">
        <v>807</v>
      </c>
      <c r="D165" s="77" t="s">
        <v>111</v>
      </c>
      <c r="E165" s="76" t="s">
        <v>219</v>
      </c>
      <c r="F165" s="76"/>
      <c r="G165" s="161">
        <f>G166+G169+G172+G175</f>
        <v>2756.538</v>
      </c>
      <c r="H165" s="161">
        <f>H166+H169+H172+H175</f>
        <v>2756.538</v>
      </c>
      <c r="I165" s="247">
        <f t="shared" si="26"/>
        <v>1</v>
      </c>
    </row>
    <row r="166" spans="1:9" s="10" customFormat="1" ht="156" customHeight="1">
      <c r="A166" s="243">
        <v>158</v>
      </c>
      <c r="B166" s="262" t="s">
        <v>457</v>
      </c>
      <c r="C166" s="264">
        <v>807</v>
      </c>
      <c r="D166" s="77" t="s">
        <v>111</v>
      </c>
      <c r="E166" s="76" t="s">
        <v>490</v>
      </c>
      <c r="F166" s="76"/>
      <c r="G166" s="161">
        <f t="shared" ref="G166:H167" si="37">G167</f>
        <v>253.5</v>
      </c>
      <c r="H166" s="161">
        <f t="shared" si="37"/>
        <v>253.5</v>
      </c>
      <c r="I166" s="247">
        <f t="shared" si="26"/>
        <v>1</v>
      </c>
    </row>
    <row r="167" spans="1:9" s="10" customFormat="1" ht="42" customHeight="1">
      <c r="A167" s="243">
        <v>159</v>
      </c>
      <c r="B167" s="8" t="s">
        <v>32</v>
      </c>
      <c r="C167" s="264">
        <v>807</v>
      </c>
      <c r="D167" s="77" t="s">
        <v>111</v>
      </c>
      <c r="E167" s="76" t="s">
        <v>490</v>
      </c>
      <c r="F167" s="76" t="s">
        <v>55</v>
      </c>
      <c r="G167" s="161">
        <f t="shared" si="37"/>
        <v>253.5</v>
      </c>
      <c r="H167" s="161">
        <f t="shared" si="37"/>
        <v>253.5</v>
      </c>
      <c r="I167" s="247">
        <f t="shared" si="26"/>
        <v>1</v>
      </c>
    </row>
    <row r="168" spans="1:9" s="10" customFormat="1" ht="33" customHeight="1">
      <c r="A168" s="243">
        <v>160</v>
      </c>
      <c r="B168" s="8" t="s">
        <v>37</v>
      </c>
      <c r="C168" s="264">
        <v>807</v>
      </c>
      <c r="D168" s="77" t="s">
        <v>111</v>
      </c>
      <c r="E168" s="76" t="s">
        <v>490</v>
      </c>
      <c r="F168" s="76" t="s">
        <v>39</v>
      </c>
      <c r="G168" s="161">
        <v>253.5</v>
      </c>
      <c r="H168" s="161">
        <v>253.5</v>
      </c>
      <c r="I168" s="247">
        <f t="shared" si="26"/>
        <v>1</v>
      </c>
    </row>
    <row r="169" spans="1:9" s="10" customFormat="1" ht="136.5" customHeight="1">
      <c r="A169" s="243">
        <v>161</v>
      </c>
      <c r="B169" s="262" t="s">
        <v>370</v>
      </c>
      <c r="C169" s="264">
        <v>807</v>
      </c>
      <c r="D169" s="77" t="s">
        <v>111</v>
      </c>
      <c r="E169" s="76" t="s">
        <v>349</v>
      </c>
      <c r="F169" s="76"/>
      <c r="G169" s="161">
        <f t="shared" ref="G169:H170" si="38">G170</f>
        <v>52.459000000000003</v>
      </c>
      <c r="H169" s="161">
        <f t="shared" si="38"/>
        <v>52.459000000000003</v>
      </c>
      <c r="I169" s="247">
        <f t="shared" si="26"/>
        <v>1</v>
      </c>
    </row>
    <row r="170" spans="1:9" s="278" customFormat="1" ht="12.75">
      <c r="A170" s="243">
        <v>162</v>
      </c>
      <c r="B170" s="8" t="s">
        <v>32</v>
      </c>
      <c r="C170" s="264">
        <v>807</v>
      </c>
      <c r="D170" s="77" t="s">
        <v>111</v>
      </c>
      <c r="E170" s="76" t="s">
        <v>349</v>
      </c>
      <c r="F170" s="76" t="s">
        <v>55</v>
      </c>
      <c r="G170" s="161">
        <f t="shared" si="38"/>
        <v>52.459000000000003</v>
      </c>
      <c r="H170" s="161">
        <f t="shared" si="38"/>
        <v>52.459000000000003</v>
      </c>
      <c r="I170" s="247">
        <f t="shared" si="26"/>
        <v>1</v>
      </c>
    </row>
    <row r="171" spans="1:9" s="278" customFormat="1" ht="12.75">
      <c r="A171" s="243">
        <v>163</v>
      </c>
      <c r="B171" s="8" t="s">
        <v>37</v>
      </c>
      <c r="C171" s="264">
        <v>807</v>
      </c>
      <c r="D171" s="77" t="s">
        <v>111</v>
      </c>
      <c r="E171" s="76" t="s">
        <v>349</v>
      </c>
      <c r="F171" s="76" t="s">
        <v>39</v>
      </c>
      <c r="G171" s="161">
        <v>52.459000000000003</v>
      </c>
      <c r="H171" s="161">
        <v>52.459000000000003</v>
      </c>
      <c r="I171" s="247">
        <f t="shared" si="26"/>
        <v>1</v>
      </c>
    </row>
    <row r="172" spans="1:9" s="278" customFormat="1" ht="76.5">
      <c r="A172" s="243">
        <v>164</v>
      </c>
      <c r="B172" s="262" t="s">
        <v>491</v>
      </c>
      <c r="C172" s="160">
        <v>807</v>
      </c>
      <c r="D172" s="77" t="s">
        <v>111</v>
      </c>
      <c r="E172" s="76" t="s">
        <v>220</v>
      </c>
      <c r="F172" s="76"/>
      <c r="G172" s="161">
        <f t="shared" si="36"/>
        <v>2350.5790000000002</v>
      </c>
      <c r="H172" s="161">
        <f t="shared" si="36"/>
        <v>2350.5790000000002</v>
      </c>
      <c r="I172" s="247">
        <f t="shared" si="26"/>
        <v>1</v>
      </c>
    </row>
    <row r="173" spans="1:9" s="278" customFormat="1" ht="12.75">
      <c r="A173" s="243">
        <v>165</v>
      </c>
      <c r="B173" s="8" t="s">
        <v>32</v>
      </c>
      <c r="C173" s="160">
        <v>807</v>
      </c>
      <c r="D173" s="77" t="s">
        <v>111</v>
      </c>
      <c r="E173" s="76" t="s">
        <v>220</v>
      </c>
      <c r="F173" s="76" t="s">
        <v>55</v>
      </c>
      <c r="G173" s="161">
        <f t="shared" si="36"/>
        <v>2350.5790000000002</v>
      </c>
      <c r="H173" s="161">
        <f t="shared" si="36"/>
        <v>2350.5790000000002</v>
      </c>
      <c r="I173" s="247">
        <f t="shared" si="26"/>
        <v>1</v>
      </c>
    </row>
    <row r="174" spans="1:9" s="278" customFormat="1" ht="12.75">
      <c r="A174" s="243">
        <v>166</v>
      </c>
      <c r="B174" s="8" t="s">
        <v>37</v>
      </c>
      <c r="C174" s="160">
        <v>807</v>
      </c>
      <c r="D174" s="77" t="s">
        <v>111</v>
      </c>
      <c r="E174" s="76" t="s">
        <v>220</v>
      </c>
      <c r="F174" s="76" t="s">
        <v>39</v>
      </c>
      <c r="G174" s="161">
        <v>2350.5790000000002</v>
      </c>
      <c r="H174" s="161">
        <v>2350.5790000000002</v>
      </c>
      <c r="I174" s="247">
        <f t="shared" si="26"/>
        <v>1</v>
      </c>
    </row>
    <row r="175" spans="1:9" s="278" customFormat="1" ht="51">
      <c r="A175" s="243">
        <v>167</v>
      </c>
      <c r="B175" s="262" t="s">
        <v>458</v>
      </c>
      <c r="C175" s="160">
        <v>807</v>
      </c>
      <c r="D175" s="77" t="s">
        <v>111</v>
      </c>
      <c r="E175" s="76" t="s">
        <v>492</v>
      </c>
      <c r="F175" s="76"/>
      <c r="G175" s="161">
        <f t="shared" si="36"/>
        <v>100</v>
      </c>
      <c r="H175" s="161">
        <f t="shared" si="36"/>
        <v>100</v>
      </c>
      <c r="I175" s="247">
        <f t="shared" si="26"/>
        <v>1</v>
      </c>
    </row>
    <row r="176" spans="1:9" s="10" customFormat="1" ht="21" customHeight="1">
      <c r="A176" s="243">
        <v>168</v>
      </c>
      <c r="B176" s="8" t="s">
        <v>32</v>
      </c>
      <c r="C176" s="160">
        <v>807</v>
      </c>
      <c r="D176" s="77" t="s">
        <v>111</v>
      </c>
      <c r="E176" s="76" t="s">
        <v>492</v>
      </c>
      <c r="F176" s="76" t="s">
        <v>55</v>
      </c>
      <c r="G176" s="161">
        <f t="shared" si="36"/>
        <v>100</v>
      </c>
      <c r="H176" s="161">
        <f t="shared" si="36"/>
        <v>100</v>
      </c>
      <c r="I176" s="247">
        <f t="shared" si="26"/>
        <v>1</v>
      </c>
    </row>
    <row r="177" spans="1:9" s="10" customFormat="1" ht="18" customHeight="1">
      <c r="A177" s="243">
        <v>169</v>
      </c>
      <c r="B177" s="8" t="s">
        <v>37</v>
      </c>
      <c r="C177" s="160">
        <v>807</v>
      </c>
      <c r="D177" s="77" t="s">
        <v>111</v>
      </c>
      <c r="E177" s="76" t="s">
        <v>492</v>
      </c>
      <c r="F177" s="76" t="s">
        <v>39</v>
      </c>
      <c r="G177" s="161">
        <v>100</v>
      </c>
      <c r="H177" s="161">
        <v>100</v>
      </c>
      <c r="I177" s="247">
        <f t="shared" si="26"/>
        <v>1</v>
      </c>
    </row>
    <row r="178" spans="1:9" s="10" customFormat="1" ht="30" customHeight="1">
      <c r="A178" s="243">
        <v>170</v>
      </c>
      <c r="B178" s="143" t="s">
        <v>270</v>
      </c>
      <c r="C178" s="158">
        <v>807</v>
      </c>
      <c r="D178" s="83" t="s">
        <v>271</v>
      </c>
      <c r="E178" s="83"/>
      <c r="F178" s="181"/>
      <c r="G178" s="159">
        <f>G179</f>
        <v>9.6</v>
      </c>
      <c r="H178" s="159">
        <f>H179</f>
        <v>9.6</v>
      </c>
      <c r="I178" s="246">
        <f t="shared" si="26"/>
        <v>1</v>
      </c>
    </row>
    <row r="179" spans="1:9" s="10" customFormat="1" ht="27" customHeight="1">
      <c r="A179" s="243">
        <v>171</v>
      </c>
      <c r="B179" s="8" t="s">
        <v>43</v>
      </c>
      <c r="C179" s="160">
        <v>807</v>
      </c>
      <c r="D179" s="77" t="s">
        <v>273</v>
      </c>
      <c r="E179" s="77" t="s">
        <v>151</v>
      </c>
      <c r="F179" s="156"/>
      <c r="G179" s="161">
        <f t="shared" ref="G179:G180" si="39">G181</f>
        <v>9.6</v>
      </c>
      <c r="H179" s="161">
        <f t="shared" ref="H179" si="40">H181</f>
        <v>9.6</v>
      </c>
      <c r="I179" s="247">
        <f t="shared" ref="I179:I197" si="41">H179/G179</f>
        <v>1</v>
      </c>
    </row>
    <row r="180" spans="1:9" s="10" customFormat="1" ht="32.25" customHeight="1">
      <c r="A180" s="243">
        <v>172</v>
      </c>
      <c r="B180" s="7" t="s">
        <v>182</v>
      </c>
      <c r="C180" s="160">
        <v>807</v>
      </c>
      <c r="D180" s="77" t="s">
        <v>273</v>
      </c>
      <c r="E180" s="77" t="s">
        <v>159</v>
      </c>
      <c r="F180" s="156"/>
      <c r="G180" s="161">
        <f t="shared" si="39"/>
        <v>9.6</v>
      </c>
      <c r="H180" s="161">
        <f t="shared" ref="H180" si="42">H182</f>
        <v>9.6</v>
      </c>
      <c r="I180" s="247">
        <f t="shared" si="41"/>
        <v>1</v>
      </c>
    </row>
    <row r="181" spans="1:9" s="10" customFormat="1" ht="27" customHeight="1">
      <c r="A181" s="243">
        <v>173</v>
      </c>
      <c r="B181" s="19" t="s">
        <v>272</v>
      </c>
      <c r="C181" s="160">
        <v>807</v>
      </c>
      <c r="D181" s="77" t="s">
        <v>273</v>
      </c>
      <c r="E181" s="77" t="s">
        <v>493</v>
      </c>
      <c r="F181" s="156"/>
      <c r="G181" s="161">
        <f>G182</f>
        <v>9.6</v>
      </c>
      <c r="H181" s="161">
        <f>H182</f>
        <v>9.6</v>
      </c>
      <c r="I181" s="247">
        <f t="shared" si="41"/>
        <v>1</v>
      </c>
    </row>
    <row r="182" spans="1:9" s="10" customFormat="1" ht="26.25" customHeight="1">
      <c r="A182" s="243">
        <v>174</v>
      </c>
      <c r="B182" s="8" t="s">
        <v>133</v>
      </c>
      <c r="C182" s="160">
        <v>807</v>
      </c>
      <c r="D182" s="77" t="s">
        <v>273</v>
      </c>
      <c r="E182" s="77" t="s">
        <v>493</v>
      </c>
      <c r="F182" s="156" t="s">
        <v>45</v>
      </c>
      <c r="G182" s="161">
        <f>G183</f>
        <v>9.6</v>
      </c>
      <c r="H182" s="161">
        <f>H183</f>
        <v>9.6</v>
      </c>
      <c r="I182" s="247">
        <f t="shared" si="41"/>
        <v>1</v>
      </c>
    </row>
    <row r="183" spans="1:9" s="10" customFormat="1" ht="50.25" customHeight="1">
      <c r="A183" s="243">
        <v>175</v>
      </c>
      <c r="B183" s="8" t="s">
        <v>132</v>
      </c>
      <c r="C183" s="160">
        <v>807</v>
      </c>
      <c r="D183" s="77" t="s">
        <v>273</v>
      </c>
      <c r="E183" s="77" t="s">
        <v>493</v>
      </c>
      <c r="F183" s="156" t="s">
        <v>38</v>
      </c>
      <c r="G183" s="161">
        <v>9.6</v>
      </c>
      <c r="H183" s="161">
        <v>9.6</v>
      </c>
      <c r="I183" s="247">
        <f t="shared" si="41"/>
        <v>1</v>
      </c>
    </row>
    <row r="184" spans="1:9" ht="33" customHeight="1">
      <c r="A184" s="243">
        <v>176</v>
      </c>
      <c r="B184" s="279" t="s">
        <v>296</v>
      </c>
      <c r="C184" s="158">
        <v>807</v>
      </c>
      <c r="D184" s="83" t="s">
        <v>301</v>
      </c>
      <c r="E184" s="181"/>
      <c r="F184" s="83"/>
      <c r="G184" s="159">
        <f>G189</f>
        <v>122.80745</v>
      </c>
      <c r="H184" s="159">
        <f>H189</f>
        <v>122.80745</v>
      </c>
      <c r="I184" s="246">
        <f t="shared" si="41"/>
        <v>1</v>
      </c>
    </row>
    <row r="185" spans="1:9" ht="33" customHeight="1">
      <c r="A185" s="243">
        <v>177</v>
      </c>
      <c r="B185" s="8" t="s">
        <v>43</v>
      </c>
      <c r="C185" s="160">
        <v>807</v>
      </c>
      <c r="D185" s="77" t="s">
        <v>302</v>
      </c>
      <c r="E185" s="156" t="s">
        <v>151</v>
      </c>
      <c r="F185" s="77"/>
      <c r="G185" s="161">
        <f>G186</f>
        <v>122.80745</v>
      </c>
      <c r="H185" s="161">
        <f>H186</f>
        <v>122.80745</v>
      </c>
      <c r="I185" s="247">
        <f t="shared" si="41"/>
        <v>1</v>
      </c>
    </row>
    <row r="186" spans="1:9" ht="33" customHeight="1">
      <c r="A186" s="243">
        <v>178</v>
      </c>
      <c r="B186" s="6" t="s">
        <v>297</v>
      </c>
      <c r="C186" s="160">
        <v>807</v>
      </c>
      <c r="D186" s="77" t="s">
        <v>302</v>
      </c>
      <c r="E186" s="77" t="s">
        <v>309</v>
      </c>
      <c r="F186" s="103"/>
      <c r="G186" s="161">
        <f>G189</f>
        <v>122.80745</v>
      </c>
      <c r="H186" s="161">
        <f>H189</f>
        <v>122.80745</v>
      </c>
      <c r="I186" s="247">
        <f t="shared" si="41"/>
        <v>1</v>
      </c>
    </row>
    <row r="187" spans="1:9" ht="33" customHeight="1">
      <c r="A187" s="243">
        <v>179</v>
      </c>
      <c r="B187" s="6" t="s">
        <v>298</v>
      </c>
      <c r="C187" s="160">
        <v>807</v>
      </c>
      <c r="D187" s="77" t="s">
        <v>302</v>
      </c>
      <c r="E187" s="77" t="s">
        <v>310</v>
      </c>
      <c r="F187" s="83"/>
      <c r="G187" s="161">
        <f>G189</f>
        <v>122.80745</v>
      </c>
      <c r="H187" s="161">
        <f>H189</f>
        <v>122.80745</v>
      </c>
      <c r="I187" s="247">
        <f t="shared" si="41"/>
        <v>1</v>
      </c>
    </row>
    <row r="188" spans="1:9" ht="33" customHeight="1">
      <c r="A188" s="243">
        <v>180</v>
      </c>
      <c r="B188" s="6" t="s">
        <v>299</v>
      </c>
      <c r="C188" s="160">
        <v>807</v>
      </c>
      <c r="D188" s="77" t="s">
        <v>302</v>
      </c>
      <c r="E188" s="77" t="s">
        <v>310</v>
      </c>
      <c r="F188" s="77" t="s">
        <v>303</v>
      </c>
      <c r="G188" s="161">
        <f>G189</f>
        <v>122.80745</v>
      </c>
      <c r="H188" s="161">
        <f>H189</f>
        <v>122.80745</v>
      </c>
      <c r="I188" s="247">
        <f t="shared" si="41"/>
        <v>1</v>
      </c>
    </row>
    <row r="189" spans="1:9" ht="33" customHeight="1">
      <c r="A189" s="243">
        <v>181</v>
      </c>
      <c r="B189" s="6" t="s">
        <v>300</v>
      </c>
      <c r="C189" s="160">
        <v>807</v>
      </c>
      <c r="D189" s="77" t="s">
        <v>302</v>
      </c>
      <c r="E189" s="77" t="s">
        <v>310</v>
      </c>
      <c r="F189" s="77" t="s">
        <v>304</v>
      </c>
      <c r="G189" s="161">
        <v>122.80745</v>
      </c>
      <c r="H189" s="161">
        <v>122.80745</v>
      </c>
      <c r="I189" s="247">
        <f t="shared" si="41"/>
        <v>1</v>
      </c>
    </row>
    <row r="190" spans="1:9" ht="33" customHeight="1">
      <c r="A190" s="243">
        <v>182</v>
      </c>
      <c r="B190" s="115" t="s">
        <v>62</v>
      </c>
      <c r="C190" s="160">
        <v>807</v>
      </c>
      <c r="D190" s="83" t="s">
        <v>112</v>
      </c>
      <c r="E190" s="83"/>
      <c r="F190" s="83"/>
      <c r="G190" s="159">
        <f t="shared" ref="G190:I194" si="43">G191</f>
        <v>0</v>
      </c>
      <c r="H190" s="159">
        <f t="shared" si="43"/>
        <v>0</v>
      </c>
      <c r="I190" s="159">
        <f t="shared" si="43"/>
        <v>0</v>
      </c>
    </row>
    <row r="191" spans="1:9" ht="33" customHeight="1">
      <c r="A191" s="243">
        <v>183</v>
      </c>
      <c r="B191" s="6" t="s">
        <v>63</v>
      </c>
      <c r="C191" s="160">
        <v>807</v>
      </c>
      <c r="D191" s="77" t="s">
        <v>113</v>
      </c>
      <c r="E191" s="77"/>
      <c r="F191" s="77"/>
      <c r="G191" s="161">
        <f t="shared" si="43"/>
        <v>0</v>
      </c>
      <c r="H191" s="161">
        <f t="shared" si="43"/>
        <v>0</v>
      </c>
      <c r="I191" s="161">
        <f t="shared" si="43"/>
        <v>0</v>
      </c>
    </row>
    <row r="192" spans="1:9" ht="73.5" customHeight="1">
      <c r="A192" s="243">
        <v>184</v>
      </c>
      <c r="B192" s="6" t="s">
        <v>221</v>
      </c>
      <c r="C192" s="160">
        <v>807</v>
      </c>
      <c r="D192" s="77" t="s">
        <v>113</v>
      </c>
      <c r="E192" s="77" t="s">
        <v>171</v>
      </c>
      <c r="F192" s="77"/>
      <c r="G192" s="161">
        <f t="shared" si="43"/>
        <v>0</v>
      </c>
      <c r="H192" s="161">
        <f t="shared" si="43"/>
        <v>0</v>
      </c>
      <c r="I192" s="161">
        <f t="shared" si="43"/>
        <v>0</v>
      </c>
    </row>
    <row r="193" spans="1:9" ht="88.5" customHeight="1">
      <c r="A193" s="243">
        <v>185</v>
      </c>
      <c r="B193" s="262" t="s">
        <v>222</v>
      </c>
      <c r="C193" s="160">
        <v>807</v>
      </c>
      <c r="D193" s="77" t="s">
        <v>113</v>
      </c>
      <c r="E193" s="77" t="s">
        <v>172</v>
      </c>
      <c r="F193" s="77"/>
      <c r="G193" s="161">
        <f t="shared" si="43"/>
        <v>0</v>
      </c>
      <c r="H193" s="161">
        <f t="shared" si="43"/>
        <v>0</v>
      </c>
      <c r="I193" s="161">
        <f t="shared" si="43"/>
        <v>0</v>
      </c>
    </row>
    <row r="194" spans="1:9" ht="54" customHeight="1">
      <c r="A194" s="243">
        <v>186</v>
      </c>
      <c r="B194" s="262" t="s">
        <v>278</v>
      </c>
      <c r="C194" s="160">
        <v>807</v>
      </c>
      <c r="D194" s="77" t="s">
        <v>113</v>
      </c>
      <c r="E194" s="77" t="s">
        <v>172</v>
      </c>
      <c r="F194" s="77" t="s">
        <v>56</v>
      </c>
      <c r="G194" s="161">
        <f t="shared" si="43"/>
        <v>0</v>
      </c>
      <c r="H194" s="161">
        <f t="shared" si="43"/>
        <v>0</v>
      </c>
      <c r="I194" s="161">
        <f t="shared" si="43"/>
        <v>0</v>
      </c>
    </row>
    <row r="195" spans="1:9" ht="33" customHeight="1">
      <c r="A195" s="243">
        <v>187</v>
      </c>
      <c r="B195" s="262" t="s">
        <v>57</v>
      </c>
      <c r="C195" s="160">
        <v>807</v>
      </c>
      <c r="D195" s="77" t="s">
        <v>113</v>
      </c>
      <c r="E195" s="77" t="s">
        <v>172</v>
      </c>
      <c r="F195" s="156" t="s">
        <v>40</v>
      </c>
      <c r="G195" s="161">
        <v>0</v>
      </c>
      <c r="H195" s="161">
        <v>0</v>
      </c>
      <c r="I195" s="161">
        <v>0</v>
      </c>
    </row>
    <row r="196" spans="1:9" ht="33" hidden="1" customHeight="1">
      <c r="A196" s="243">
        <v>188</v>
      </c>
      <c r="B196" s="280" t="s">
        <v>494</v>
      </c>
      <c r="C196" s="166"/>
      <c r="D196" s="77"/>
      <c r="E196" s="77"/>
      <c r="F196" s="77"/>
      <c r="G196" s="228">
        <v>0</v>
      </c>
      <c r="H196" s="228">
        <v>0</v>
      </c>
      <c r="I196" s="228">
        <v>0</v>
      </c>
    </row>
    <row r="197" spans="1:9" ht="33" customHeight="1">
      <c r="A197" s="243">
        <v>188</v>
      </c>
      <c r="B197" s="258" t="s">
        <v>4</v>
      </c>
      <c r="C197" s="258"/>
      <c r="D197" s="258"/>
      <c r="E197" s="258"/>
      <c r="F197" s="258"/>
      <c r="G197" s="281">
        <f>G10+G76+G85+G96+G106+G162+G178+G184+G190+G196</f>
        <v>13800.266350000002</v>
      </c>
      <c r="H197" s="281">
        <f>H10+H76+H85+H96+H106+H162+H178+H184+H190+H196</f>
        <v>12583.009750000001</v>
      </c>
      <c r="I197" s="246">
        <f t="shared" si="41"/>
        <v>0.91179470242616001</v>
      </c>
    </row>
  </sheetData>
  <mergeCells count="5">
    <mergeCell ref="B5:I5"/>
    <mergeCell ref="E1:I1"/>
    <mergeCell ref="A2:I2"/>
    <mergeCell ref="B3:I3"/>
    <mergeCell ref="C4:I4"/>
  </mergeCells>
  <phoneticPr fontId="5" type="noConversion"/>
  <pageMargins left="0.23622047244094491" right="0.23622047244094491" top="0.74803149606299213" bottom="0.74803149606299213" header="0.31496062992125984" footer="0.31496062992125984"/>
  <pageSetup paperSize="9" scale="69" orientation="portrait" verticalDpi="4294967293" r:id="rId1"/>
  <rowBreaks count="1" manualBreakCount="1">
    <brk id="168" max="8" man="1"/>
  </rowBreaks>
</worksheet>
</file>

<file path=xl/worksheets/sheet7.xml><?xml version="1.0" encoding="utf-8"?>
<worksheet xmlns="http://schemas.openxmlformats.org/spreadsheetml/2006/main" xmlns:r="http://schemas.openxmlformats.org/officeDocument/2006/relationships">
  <sheetPr>
    <tabColor rgb="FFFF0000"/>
  </sheetPr>
  <dimension ref="A1:I248"/>
  <sheetViews>
    <sheetView tabSelected="1" view="pageBreakPreview" zoomScale="90" zoomScaleSheetLayoutView="90" workbookViewId="0">
      <selection activeCell="G12" sqref="G12"/>
    </sheetView>
  </sheetViews>
  <sheetFormatPr defaultRowHeight="12.75"/>
  <cols>
    <col min="1" max="1" width="6" style="283" customWidth="1"/>
    <col min="2" max="2" width="55.7109375" style="10" customWidth="1"/>
    <col min="3" max="3" width="9.140625" style="102" customWidth="1"/>
    <col min="4" max="4" width="13.7109375" style="102" customWidth="1"/>
    <col min="5" max="6" width="9.140625" style="102" customWidth="1"/>
    <col min="7" max="8" width="12.42578125" style="102" customWidth="1"/>
    <col min="9" max="9" width="11.28515625" style="102" customWidth="1"/>
    <col min="10" max="16384" width="9.140625" style="10"/>
  </cols>
  <sheetData>
    <row r="1" spans="1:9" ht="17.25" customHeight="1">
      <c r="A1" s="337" t="s">
        <v>344</v>
      </c>
      <c r="B1" s="337"/>
      <c r="C1" s="337"/>
      <c r="D1" s="337"/>
      <c r="E1" s="337"/>
      <c r="F1" s="337"/>
      <c r="G1" s="337"/>
    </row>
    <row r="2" spans="1:9" s="123" customFormat="1" ht="13.5" customHeight="1">
      <c r="A2" s="291" t="s">
        <v>505</v>
      </c>
      <c r="B2" s="291"/>
      <c r="C2" s="291"/>
      <c r="D2" s="291"/>
      <c r="E2" s="291"/>
      <c r="F2" s="291"/>
      <c r="G2" s="291"/>
      <c r="H2" s="291"/>
      <c r="I2" s="291"/>
    </row>
    <row r="3" spans="1:9" s="123" customFormat="1" ht="15" customHeight="1">
      <c r="A3" s="282"/>
      <c r="B3" s="291" t="s">
        <v>400</v>
      </c>
      <c r="C3" s="291"/>
      <c r="D3" s="291"/>
      <c r="E3" s="291"/>
      <c r="F3" s="291"/>
      <c r="G3" s="291"/>
      <c r="H3" s="291"/>
      <c r="I3" s="291"/>
    </row>
    <row r="4" spans="1:9" s="123" customFormat="1" ht="15" customHeight="1">
      <c r="A4" s="282"/>
      <c r="B4" s="182"/>
      <c r="C4" s="182"/>
      <c r="D4" s="182"/>
      <c r="E4" s="292" t="s">
        <v>504</v>
      </c>
      <c r="F4" s="292"/>
      <c r="G4" s="292"/>
      <c r="H4" s="292"/>
      <c r="I4" s="122"/>
    </row>
    <row r="5" spans="1:9" s="123" customFormat="1" ht="29.25" customHeight="1">
      <c r="A5" s="282"/>
      <c r="B5" s="336" t="s">
        <v>407</v>
      </c>
      <c r="C5" s="336"/>
      <c r="D5" s="336"/>
      <c r="E5" s="336"/>
      <c r="F5" s="336"/>
      <c r="G5" s="336"/>
      <c r="H5" s="336"/>
      <c r="I5" s="336"/>
    </row>
    <row r="6" spans="1:9" s="123" customFormat="1">
      <c r="A6" s="282"/>
      <c r="I6" s="122"/>
    </row>
    <row r="7" spans="1:9" ht="13.5" thickBot="1">
      <c r="G7" s="157" t="s">
        <v>64</v>
      </c>
      <c r="H7" s="157"/>
    </row>
    <row r="8" spans="1:9" ht="88.5" customHeight="1" thickBot="1">
      <c r="A8" s="284" t="s">
        <v>24</v>
      </c>
      <c r="B8" s="232" t="s">
        <v>257</v>
      </c>
      <c r="C8" s="233" t="s">
        <v>256</v>
      </c>
      <c r="D8" s="75" t="s">
        <v>46</v>
      </c>
      <c r="E8" s="75" t="s">
        <v>47</v>
      </c>
      <c r="F8" s="234" t="s">
        <v>109</v>
      </c>
      <c r="G8" s="229" t="s">
        <v>401</v>
      </c>
      <c r="H8" s="230" t="s">
        <v>399</v>
      </c>
      <c r="I8" s="231" t="s">
        <v>398</v>
      </c>
    </row>
    <row r="9" spans="1:9" ht="13.5" thickBot="1">
      <c r="A9" s="285">
        <v>1</v>
      </c>
      <c r="B9" s="1">
        <v>2</v>
      </c>
      <c r="C9" s="75" t="s">
        <v>65</v>
      </c>
      <c r="D9" s="75" t="s">
        <v>66</v>
      </c>
      <c r="E9" s="75" t="s">
        <v>67</v>
      </c>
      <c r="F9" s="75" t="s">
        <v>68</v>
      </c>
      <c r="G9" s="75" t="s">
        <v>127</v>
      </c>
      <c r="H9" s="75" t="s">
        <v>501</v>
      </c>
      <c r="I9" s="75" t="s">
        <v>128</v>
      </c>
    </row>
    <row r="10" spans="1:9">
      <c r="A10" s="286">
        <v>1</v>
      </c>
      <c r="B10" s="216" t="s">
        <v>180</v>
      </c>
      <c r="C10" s="116"/>
      <c r="D10" s="116"/>
      <c r="E10" s="116"/>
      <c r="F10" s="116"/>
      <c r="G10" s="155">
        <f>G11+G17</f>
        <v>1718.0258199999998</v>
      </c>
      <c r="H10" s="155">
        <f>H11+H17</f>
        <v>1229.56852</v>
      </c>
      <c r="I10" s="198">
        <f>H10/G10</f>
        <v>0.71568686901341227</v>
      </c>
    </row>
    <row r="11" spans="1:9" ht="25.5">
      <c r="A11" s="243">
        <v>2</v>
      </c>
      <c r="B11" s="217" t="s">
        <v>221</v>
      </c>
      <c r="C11" s="158">
        <v>807</v>
      </c>
      <c r="D11" s="83" t="s">
        <v>171</v>
      </c>
      <c r="E11" s="83"/>
      <c r="F11" s="83"/>
      <c r="G11" s="159">
        <f t="shared" ref="G11:I15" si="0">G12</f>
        <v>0</v>
      </c>
      <c r="H11" s="159">
        <f t="shared" si="0"/>
        <v>0</v>
      </c>
      <c r="I11" s="159">
        <f t="shared" si="0"/>
        <v>0</v>
      </c>
    </row>
    <row r="12" spans="1:9" ht="54" customHeight="1">
      <c r="A12" s="286">
        <v>3</v>
      </c>
      <c r="B12" s="19" t="s">
        <v>358</v>
      </c>
      <c r="C12" s="160">
        <v>807</v>
      </c>
      <c r="D12" s="77" t="s">
        <v>172</v>
      </c>
      <c r="E12" s="77"/>
      <c r="F12" s="77"/>
      <c r="G12" s="161">
        <f t="shared" si="0"/>
        <v>0</v>
      </c>
      <c r="H12" s="161">
        <f t="shared" si="0"/>
        <v>0</v>
      </c>
      <c r="I12" s="161">
        <f t="shared" si="0"/>
        <v>0</v>
      </c>
    </row>
    <row r="13" spans="1:9" ht="25.5">
      <c r="A13" s="243">
        <v>4</v>
      </c>
      <c r="B13" s="19" t="s">
        <v>3</v>
      </c>
      <c r="C13" s="160">
        <v>807</v>
      </c>
      <c r="D13" s="77" t="s">
        <v>172</v>
      </c>
      <c r="E13" s="77" t="s">
        <v>56</v>
      </c>
      <c r="F13" s="77"/>
      <c r="G13" s="161">
        <f t="shared" si="0"/>
        <v>0</v>
      </c>
      <c r="H13" s="161">
        <f t="shared" si="0"/>
        <v>0</v>
      </c>
      <c r="I13" s="161">
        <f t="shared" si="0"/>
        <v>0</v>
      </c>
    </row>
    <row r="14" spans="1:9">
      <c r="A14" s="286">
        <v>5</v>
      </c>
      <c r="B14" s="19" t="s">
        <v>57</v>
      </c>
      <c r="C14" s="160">
        <v>807</v>
      </c>
      <c r="D14" s="77" t="s">
        <v>172</v>
      </c>
      <c r="E14" s="77" t="s">
        <v>40</v>
      </c>
      <c r="F14" s="77"/>
      <c r="G14" s="161">
        <f t="shared" si="0"/>
        <v>0</v>
      </c>
      <c r="H14" s="161">
        <f t="shared" si="0"/>
        <v>0</v>
      </c>
      <c r="I14" s="161">
        <f t="shared" si="0"/>
        <v>0</v>
      </c>
    </row>
    <row r="15" spans="1:9">
      <c r="A15" s="243">
        <v>6</v>
      </c>
      <c r="B15" s="218" t="s">
        <v>62</v>
      </c>
      <c r="C15" s="160">
        <v>807</v>
      </c>
      <c r="D15" s="77" t="s">
        <v>172</v>
      </c>
      <c r="E15" s="77" t="s">
        <v>40</v>
      </c>
      <c r="F15" s="77" t="s">
        <v>112</v>
      </c>
      <c r="G15" s="161">
        <f t="shared" si="0"/>
        <v>0</v>
      </c>
      <c r="H15" s="161">
        <f t="shared" si="0"/>
        <v>0</v>
      </c>
      <c r="I15" s="161">
        <f t="shared" si="0"/>
        <v>0</v>
      </c>
    </row>
    <row r="16" spans="1:9">
      <c r="A16" s="286">
        <v>7</v>
      </c>
      <c r="B16" s="218" t="s">
        <v>63</v>
      </c>
      <c r="C16" s="160">
        <v>807</v>
      </c>
      <c r="D16" s="77" t="s">
        <v>172</v>
      </c>
      <c r="E16" s="77" t="s">
        <v>40</v>
      </c>
      <c r="F16" s="77" t="s">
        <v>113</v>
      </c>
      <c r="G16" s="161">
        <v>0</v>
      </c>
      <c r="H16" s="161">
        <v>0</v>
      </c>
      <c r="I16" s="161">
        <v>0</v>
      </c>
    </row>
    <row r="17" spans="1:9" ht="29.25" customHeight="1">
      <c r="A17" s="243">
        <v>8</v>
      </c>
      <c r="B17" s="217" t="s">
        <v>11</v>
      </c>
      <c r="C17" s="158">
        <v>807</v>
      </c>
      <c r="D17" s="83" t="s">
        <v>164</v>
      </c>
      <c r="E17" s="83"/>
      <c r="F17" s="83"/>
      <c r="G17" s="159">
        <f>G18+G24+G35+G51</f>
        <v>1718.0258199999998</v>
      </c>
      <c r="H17" s="159">
        <f>H18+H24+H35+H51</f>
        <v>1229.56852</v>
      </c>
      <c r="I17" s="198">
        <f t="shared" ref="I17:I74" si="1">H17/G17</f>
        <v>0.71568686901341227</v>
      </c>
    </row>
    <row r="18" spans="1:9" ht="25.5">
      <c r="A18" s="286">
        <v>9</v>
      </c>
      <c r="B18" s="115" t="s">
        <v>359</v>
      </c>
      <c r="C18" s="160">
        <v>807</v>
      </c>
      <c r="D18" s="76" t="s">
        <v>306</v>
      </c>
      <c r="E18" s="77"/>
      <c r="F18" s="77"/>
      <c r="G18" s="159">
        <f>G19</f>
        <v>22.924669999999999</v>
      </c>
      <c r="H18" s="159">
        <f>H19</f>
        <v>22.924009999999999</v>
      </c>
      <c r="I18" s="198">
        <f t="shared" si="1"/>
        <v>0.99997121005449585</v>
      </c>
    </row>
    <row r="19" spans="1:9" ht="78" customHeight="1">
      <c r="A19" s="243">
        <v>10</v>
      </c>
      <c r="B19" s="11" t="s">
        <v>371</v>
      </c>
      <c r="C19" s="160">
        <v>807</v>
      </c>
      <c r="D19" s="76" t="s">
        <v>306</v>
      </c>
      <c r="E19" s="77"/>
      <c r="F19" s="77"/>
      <c r="G19" s="161">
        <v>22.924669999999999</v>
      </c>
      <c r="H19" s="161">
        <v>22.924009999999999</v>
      </c>
      <c r="I19" s="198">
        <f t="shared" si="1"/>
        <v>0.99997121005449585</v>
      </c>
    </row>
    <row r="20" spans="1:9" ht="25.5">
      <c r="A20" s="286">
        <v>11</v>
      </c>
      <c r="B20" s="7" t="s">
        <v>133</v>
      </c>
      <c r="C20" s="160">
        <v>807</v>
      </c>
      <c r="D20" s="77" t="s">
        <v>372</v>
      </c>
      <c r="E20" s="77" t="s">
        <v>45</v>
      </c>
      <c r="F20" s="77"/>
      <c r="G20" s="161">
        <f>G19</f>
        <v>22.924669999999999</v>
      </c>
      <c r="H20" s="161">
        <f>H19</f>
        <v>22.924009999999999</v>
      </c>
      <c r="I20" s="198">
        <f t="shared" si="1"/>
        <v>0.99997121005449585</v>
      </c>
    </row>
    <row r="21" spans="1:9" ht="25.5">
      <c r="A21" s="243">
        <v>12</v>
      </c>
      <c r="B21" s="7" t="s">
        <v>132</v>
      </c>
      <c r="C21" s="160">
        <v>807</v>
      </c>
      <c r="D21" s="77" t="s">
        <v>372</v>
      </c>
      <c r="E21" s="77" t="s">
        <v>38</v>
      </c>
      <c r="F21" s="77"/>
      <c r="G21" s="161">
        <f>G20</f>
        <v>22.924669999999999</v>
      </c>
      <c r="H21" s="161">
        <f>H20</f>
        <v>22.924009999999999</v>
      </c>
      <c r="I21" s="198">
        <f t="shared" si="1"/>
        <v>0.99997121005449585</v>
      </c>
    </row>
    <row r="22" spans="1:9">
      <c r="A22" s="286">
        <v>13</v>
      </c>
      <c r="B22" s="6" t="s">
        <v>308</v>
      </c>
      <c r="C22" s="160">
        <v>807</v>
      </c>
      <c r="D22" s="77" t="s">
        <v>372</v>
      </c>
      <c r="E22" s="77" t="s">
        <v>38</v>
      </c>
      <c r="F22" s="77" t="s">
        <v>115</v>
      </c>
      <c r="G22" s="161">
        <f t="shared" ref="G22:H22" si="2">G21</f>
        <v>22.924669999999999</v>
      </c>
      <c r="H22" s="161">
        <f t="shared" si="2"/>
        <v>22.924009999999999</v>
      </c>
      <c r="I22" s="198">
        <f t="shared" si="1"/>
        <v>0.99997121005449585</v>
      </c>
    </row>
    <row r="23" spans="1:9">
      <c r="A23" s="243">
        <v>14</v>
      </c>
      <c r="B23" s="6" t="s">
        <v>35</v>
      </c>
      <c r="C23" s="160">
        <v>807</v>
      </c>
      <c r="D23" s="77" t="s">
        <v>372</v>
      </c>
      <c r="E23" s="77" t="s">
        <v>38</v>
      </c>
      <c r="F23" s="77" t="s">
        <v>114</v>
      </c>
      <c r="G23" s="161">
        <f>G22</f>
        <v>22.924669999999999</v>
      </c>
      <c r="H23" s="161">
        <f>H22</f>
        <v>22.924009999999999</v>
      </c>
      <c r="I23" s="198">
        <f t="shared" si="1"/>
        <v>0.99997121005449585</v>
      </c>
    </row>
    <row r="24" spans="1:9" ht="25.5">
      <c r="A24" s="286">
        <v>15</v>
      </c>
      <c r="B24" s="217" t="s">
        <v>362</v>
      </c>
      <c r="C24" s="160">
        <v>807</v>
      </c>
      <c r="D24" s="76" t="s">
        <v>163</v>
      </c>
      <c r="E24" s="77"/>
      <c r="F24" s="77"/>
      <c r="G24" s="159">
        <f>G25+G30</f>
        <v>468.26934</v>
      </c>
      <c r="H24" s="159">
        <f>H25+H30</f>
        <v>240.21270000000001</v>
      </c>
      <c r="I24" s="198">
        <f t="shared" si="1"/>
        <v>0.51297977356365043</v>
      </c>
    </row>
    <row r="25" spans="1:9" ht="90" customHeight="1">
      <c r="A25" s="243">
        <v>16</v>
      </c>
      <c r="B25" s="219" t="s">
        <v>363</v>
      </c>
      <c r="C25" s="160">
        <v>807</v>
      </c>
      <c r="D25" s="77" t="s">
        <v>163</v>
      </c>
      <c r="E25" s="77"/>
      <c r="F25" s="77"/>
      <c r="G25" s="161">
        <v>247.68280999999999</v>
      </c>
      <c r="H25" s="161">
        <v>19.626169999999998</v>
      </c>
      <c r="I25" s="198">
        <f t="shared" si="1"/>
        <v>7.9239128464345179E-2</v>
      </c>
    </row>
    <row r="26" spans="1:9" ht="25.5">
      <c r="A26" s="286">
        <v>17</v>
      </c>
      <c r="B26" s="218" t="s">
        <v>133</v>
      </c>
      <c r="C26" s="160">
        <v>807</v>
      </c>
      <c r="D26" s="77" t="s">
        <v>165</v>
      </c>
      <c r="E26" s="77" t="s">
        <v>45</v>
      </c>
      <c r="F26" s="77"/>
      <c r="G26" s="161">
        <f>G25</f>
        <v>247.68280999999999</v>
      </c>
      <c r="H26" s="161">
        <f>H25</f>
        <v>19.626169999999998</v>
      </c>
      <c r="I26" s="198">
        <f t="shared" si="1"/>
        <v>7.9239128464345179E-2</v>
      </c>
    </row>
    <row r="27" spans="1:9" ht="25.5">
      <c r="A27" s="243">
        <v>18</v>
      </c>
      <c r="B27" s="218" t="s">
        <v>132</v>
      </c>
      <c r="C27" s="160">
        <v>807</v>
      </c>
      <c r="D27" s="77" t="s">
        <v>165</v>
      </c>
      <c r="E27" s="77" t="s">
        <v>38</v>
      </c>
      <c r="F27" s="77"/>
      <c r="G27" s="161">
        <f>G26</f>
        <v>247.68280999999999</v>
      </c>
      <c r="H27" s="161">
        <f>H26</f>
        <v>19.626169999999998</v>
      </c>
      <c r="I27" s="198">
        <f t="shared" si="1"/>
        <v>7.9239128464345179E-2</v>
      </c>
    </row>
    <row r="28" spans="1:9">
      <c r="A28" s="286">
        <v>19</v>
      </c>
      <c r="B28" s="218" t="s">
        <v>58</v>
      </c>
      <c r="C28" s="160">
        <v>807</v>
      </c>
      <c r="D28" s="77" t="s">
        <v>165</v>
      </c>
      <c r="E28" s="77" t="s">
        <v>38</v>
      </c>
      <c r="F28" s="77" t="s">
        <v>117</v>
      </c>
      <c r="G28" s="161">
        <f t="shared" ref="G28:H28" si="3">G27</f>
        <v>247.68280999999999</v>
      </c>
      <c r="H28" s="161">
        <f t="shared" si="3"/>
        <v>19.626169999999998</v>
      </c>
      <c r="I28" s="198">
        <f t="shared" si="1"/>
        <v>7.9239128464345179E-2</v>
      </c>
    </row>
    <row r="29" spans="1:9">
      <c r="A29" s="243">
        <v>20</v>
      </c>
      <c r="B29" s="218" t="s">
        <v>2</v>
      </c>
      <c r="C29" s="160">
        <v>807</v>
      </c>
      <c r="D29" s="77" t="s">
        <v>165</v>
      </c>
      <c r="E29" s="77" t="s">
        <v>38</v>
      </c>
      <c r="F29" s="77" t="s">
        <v>116</v>
      </c>
      <c r="G29" s="161">
        <f>G28</f>
        <v>247.68280999999999</v>
      </c>
      <c r="H29" s="161">
        <f>H28</f>
        <v>19.626169999999998</v>
      </c>
      <c r="I29" s="198">
        <f t="shared" si="1"/>
        <v>7.9239128464345179E-2</v>
      </c>
    </row>
    <row r="30" spans="1:9" ht="82.5" customHeight="1">
      <c r="A30" s="286">
        <v>21</v>
      </c>
      <c r="B30" s="218" t="s">
        <v>482</v>
      </c>
      <c r="C30" s="160">
        <v>807</v>
      </c>
      <c r="D30" s="76" t="s">
        <v>163</v>
      </c>
      <c r="E30" s="77"/>
      <c r="F30" s="77"/>
      <c r="G30" s="161">
        <v>220.58653000000001</v>
      </c>
      <c r="H30" s="161">
        <v>220.58653000000001</v>
      </c>
      <c r="I30" s="198">
        <f t="shared" si="1"/>
        <v>1</v>
      </c>
    </row>
    <row r="31" spans="1:9" ht="25.5">
      <c r="A31" s="243">
        <v>22</v>
      </c>
      <c r="B31" s="218" t="s">
        <v>133</v>
      </c>
      <c r="C31" s="160">
        <v>807</v>
      </c>
      <c r="D31" s="77" t="s">
        <v>348</v>
      </c>
      <c r="E31" s="77" t="s">
        <v>45</v>
      </c>
      <c r="F31" s="77"/>
      <c r="G31" s="161">
        <f>G30</f>
        <v>220.58653000000001</v>
      </c>
      <c r="H31" s="161">
        <f>H30</f>
        <v>220.58653000000001</v>
      </c>
      <c r="I31" s="198">
        <f t="shared" si="1"/>
        <v>1</v>
      </c>
    </row>
    <row r="32" spans="1:9" ht="25.5">
      <c r="A32" s="286">
        <v>23</v>
      </c>
      <c r="B32" s="218" t="s">
        <v>132</v>
      </c>
      <c r="C32" s="160">
        <v>807</v>
      </c>
      <c r="D32" s="77" t="s">
        <v>348</v>
      </c>
      <c r="E32" s="77" t="s">
        <v>38</v>
      </c>
      <c r="F32" s="77"/>
      <c r="G32" s="161">
        <f>G31</f>
        <v>220.58653000000001</v>
      </c>
      <c r="H32" s="161">
        <f>H31</f>
        <v>220.58653000000001</v>
      </c>
      <c r="I32" s="198">
        <f t="shared" si="1"/>
        <v>1</v>
      </c>
    </row>
    <row r="33" spans="1:9">
      <c r="A33" s="243">
        <v>24</v>
      </c>
      <c r="B33" s="218" t="s">
        <v>58</v>
      </c>
      <c r="C33" s="160">
        <v>807</v>
      </c>
      <c r="D33" s="77" t="s">
        <v>348</v>
      </c>
      <c r="E33" s="77" t="s">
        <v>38</v>
      </c>
      <c r="F33" s="77" t="s">
        <v>117</v>
      </c>
      <c r="G33" s="161">
        <f t="shared" ref="G33:H33" si="4">G32</f>
        <v>220.58653000000001</v>
      </c>
      <c r="H33" s="161">
        <f t="shared" si="4"/>
        <v>220.58653000000001</v>
      </c>
      <c r="I33" s="198">
        <f t="shared" si="1"/>
        <v>1</v>
      </c>
    </row>
    <row r="34" spans="1:9">
      <c r="A34" s="286">
        <v>25</v>
      </c>
      <c r="B34" s="218" t="s">
        <v>2</v>
      </c>
      <c r="C34" s="160">
        <v>807</v>
      </c>
      <c r="D34" s="77" t="s">
        <v>348</v>
      </c>
      <c r="E34" s="77" t="s">
        <v>38</v>
      </c>
      <c r="F34" s="77" t="s">
        <v>116</v>
      </c>
      <c r="G34" s="161">
        <f>G33</f>
        <v>220.58653000000001</v>
      </c>
      <c r="H34" s="161">
        <f>H33</f>
        <v>220.58653000000001</v>
      </c>
      <c r="I34" s="198">
        <f t="shared" si="1"/>
        <v>1</v>
      </c>
    </row>
    <row r="35" spans="1:9" ht="25.5">
      <c r="A35" s="243">
        <v>26</v>
      </c>
      <c r="B35" s="217" t="s">
        <v>350</v>
      </c>
      <c r="C35" s="158">
        <v>807</v>
      </c>
      <c r="D35" s="83" t="s">
        <v>166</v>
      </c>
      <c r="E35" s="83"/>
      <c r="F35" s="83"/>
      <c r="G35" s="159">
        <f>G36+G41+G46</f>
        <v>521.75089000000003</v>
      </c>
      <c r="H35" s="159">
        <f>H36+H41+H46</f>
        <v>521.75089000000003</v>
      </c>
      <c r="I35" s="198">
        <f t="shared" si="1"/>
        <v>1</v>
      </c>
    </row>
    <row r="36" spans="1:9" ht="56.25" customHeight="1">
      <c r="A36" s="286">
        <v>27</v>
      </c>
      <c r="B36" s="220" t="s">
        <v>351</v>
      </c>
      <c r="C36" s="160">
        <v>807</v>
      </c>
      <c r="D36" s="77" t="s">
        <v>167</v>
      </c>
      <c r="E36" s="77"/>
      <c r="F36" s="77"/>
      <c r="G36" s="161">
        <f>G37</f>
        <v>450.78877999999997</v>
      </c>
      <c r="H36" s="161">
        <f>H37</f>
        <v>450.78877999999997</v>
      </c>
      <c r="I36" s="198">
        <f t="shared" si="1"/>
        <v>1</v>
      </c>
    </row>
    <row r="37" spans="1:9" ht="25.5">
      <c r="A37" s="243">
        <v>28</v>
      </c>
      <c r="B37" s="218" t="s">
        <v>133</v>
      </c>
      <c r="C37" s="160">
        <v>807</v>
      </c>
      <c r="D37" s="77" t="s">
        <v>167</v>
      </c>
      <c r="E37" s="77" t="s">
        <v>45</v>
      </c>
      <c r="F37" s="77"/>
      <c r="G37" s="161">
        <f>G38</f>
        <v>450.78877999999997</v>
      </c>
      <c r="H37" s="161">
        <f>H38</f>
        <v>450.78877999999997</v>
      </c>
      <c r="I37" s="198">
        <f t="shared" si="1"/>
        <v>1</v>
      </c>
    </row>
    <row r="38" spans="1:9" ht="28.5" customHeight="1">
      <c r="A38" s="286">
        <v>29</v>
      </c>
      <c r="B38" s="218" t="s">
        <v>132</v>
      </c>
      <c r="C38" s="160">
        <v>807</v>
      </c>
      <c r="D38" s="77" t="s">
        <v>167</v>
      </c>
      <c r="E38" s="77" t="s">
        <v>38</v>
      </c>
      <c r="F38" s="77"/>
      <c r="G38" s="161">
        <v>450.78877999999997</v>
      </c>
      <c r="H38" s="161">
        <v>450.78877999999997</v>
      </c>
      <c r="I38" s="198">
        <f t="shared" si="1"/>
        <v>1</v>
      </c>
    </row>
    <row r="39" spans="1:9" ht="18" customHeight="1">
      <c r="A39" s="243">
        <v>30</v>
      </c>
      <c r="B39" s="218" t="s">
        <v>34</v>
      </c>
      <c r="C39" s="160">
        <v>807</v>
      </c>
      <c r="D39" s="77" t="s">
        <v>167</v>
      </c>
      <c r="E39" s="77" t="s">
        <v>38</v>
      </c>
      <c r="F39" s="77" t="s">
        <v>118</v>
      </c>
      <c r="G39" s="161">
        <f>G38</f>
        <v>450.78877999999997</v>
      </c>
      <c r="H39" s="161">
        <f>H38</f>
        <v>450.78877999999997</v>
      </c>
      <c r="I39" s="198">
        <f t="shared" si="1"/>
        <v>1</v>
      </c>
    </row>
    <row r="40" spans="1:9" ht="17.25" customHeight="1">
      <c r="A40" s="286">
        <v>31</v>
      </c>
      <c r="B40" s="218" t="s">
        <v>36</v>
      </c>
      <c r="C40" s="160">
        <v>807</v>
      </c>
      <c r="D40" s="77" t="s">
        <v>167</v>
      </c>
      <c r="E40" s="77" t="s">
        <v>38</v>
      </c>
      <c r="F40" s="77" t="s">
        <v>119</v>
      </c>
      <c r="G40" s="161">
        <f>G39</f>
        <v>450.78877999999997</v>
      </c>
      <c r="H40" s="161">
        <f>H39</f>
        <v>450.78877999999997</v>
      </c>
      <c r="I40" s="198">
        <f t="shared" si="1"/>
        <v>1</v>
      </c>
    </row>
    <row r="41" spans="1:9" ht="66.75" customHeight="1">
      <c r="A41" s="243">
        <v>32</v>
      </c>
      <c r="B41" s="218" t="s">
        <v>352</v>
      </c>
      <c r="C41" s="160">
        <v>807</v>
      </c>
      <c r="D41" s="77" t="s">
        <v>169</v>
      </c>
      <c r="E41" s="77"/>
      <c r="F41" s="77"/>
      <c r="G41" s="161">
        <f>G42</f>
        <v>55.208480000000002</v>
      </c>
      <c r="H41" s="161">
        <f>H42</f>
        <v>55.208480000000002</v>
      </c>
      <c r="I41" s="198">
        <f t="shared" si="1"/>
        <v>1</v>
      </c>
    </row>
    <row r="42" spans="1:9" ht="25.5">
      <c r="A42" s="286">
        <v>33</v>
      </c>
      <c r="B42" s="218" t="s">
        <v>133</v>
      </c>
      <c r="C42" s="160">
        <v>807</v>
      </c>
      <c r="D42" s="77" t="s">
        <v>169</v>
      </c>
      <c r="E42" s="77" t="s">
        <v>45</v>
      </c>
      <c r="F42" s="77"/>
      <c r="G42" s="161">
        <f>G43</f>
        <v>55.208480000000002</v>
      </c>
      <c r="H42" s="161">
        <f>H43</f>
        <v>55.208480000000002</v>
      </c>
      <c r="I42" s="198">
        <f t="shared" si="1"/>
        <v>1</v>
      </c>
    </row>
    <row r="43" spans="1:9" ht="30.75" customHeight="1">
      <c r="A43" s="243">
        <v>34</v>
      </c>
      <c r="B43" s="218" t="s">
        <v>132</v>
      </c>
      <c r="C43" s="160">
        <v>807</v>
      </c>
      <c r="D43" s="77" t="s">
        <v>169</v>
      </c>
      <c r="E43" s="77" t="s">
        <v>38</v>
      </c>
      <c r="F43" s="77"/>
      <c r="G43" s="161">
        <v>55.208480000000002</v>
      </c>
      <c r="H43" s="161">
        <v>55.208480000000002</v>
      </c>
      <c r="I43" s="198">
        <f t="shared" si="1"/>
        <v>1</v>
      </c>
    </row>
    <row r="44" spans="1:9" ht="13.5" customHeight="1">
      <c r="A44" s="286">
        <v>35</v>
      </c>
      <c r="B44" s="218" t="s">
        <v>34</v>
      </c>
      <c r="C44" s="160">
        <v>807</v>
      </c>
      <c r="D44" s="77" t="s">
        <v>169</v>
      </c>
      <c r="E44" s="77" t="s">
        <v>38</v>
      </c>
      <c r="F44" s="77" t="s">
        <v>118</v>
      </c>
      <c r="G44" s="161">
        <f t="shared" ref="G44:H45" si="5">G43</f>
        <v>55.208480000000002</v>
      </c>
      <c r="H44" s="161">
        <f t="shared" si="5"/>
        <v>55.208480000000002</v>
      </c>
      <c r="I44" s="198">
        <f t="shared" si="1"/>
        <v>1</v>
      </c>
    </row>
    <row r="45" spans="1:9" ht="12.75" customHeight="1">
      <c r="A45" s="243">
        <v>36</v>
      </c>
      <c r="B45" s="218" t="s">
        <v>36</v>
      </c>
      <c r="C45" s="160">
        <v>807</v>
      </c>
      <c r="D45" s="77" t="s">
        <v>169</v>
      </c>
      <c r="E45" s="77" t="s">
        <v>38</v>
      </c>
      <c r="F45" s="77" t="s">
        <v>119</v>
      </c>
      <c r="G45" s="161">
        <f t="shared" si="5"/>
        <v>55.208480000000002</v>
      </c>
      <c r="H45" s="161">
        <f t="shared" si="5"/>
        <v>55.208480000000002</v>
      </c>
      <c r="I45" s="198">
        <f t="shared" si="1"/>
        <v>1</v>
      </c>
    </row>
    <row r="46" spans="1:9" ht="63.75">
      <c r="A46" s="286">
        <v>37</v>
      </c>
      <c r="B46" s="218" t="s">
        <v>353</v>
      </c>
      <c r="C46" s="160">
        <v>807</v>
      </c>
      <c r="D46" s="77" t="s">
        <v>170</v>
      </c>
      <c r="E46" s="77"/>
      <c r="F46" s="77"/>
      <c r="G46" s="161">
        <f>G47</f>
        <v>15.753629999999999</v>
      </c>
      <c r="H46" s="161">
        <f>H47</f>
        <v>15.753629999999999</v>
      </c>
      <c r="I46" s="198">
        <f t="shared" si="1"/>
        <v>1</v>
      </c>
    </row>
    <row r="47" spans="1:9" ht="25.5">
      <c r="A47" s="243">
        <v>38</v>
      </c>
      <c r="B47" s="218" t="s">
        <v>133</v>
      </c>
      <c r="C47" s="160">
        <v>807</v>
      </c>
      <c r="D47" s="77" t="s">
        <v>170</v>
      </c>
      <c r="E47" s="77" t="s">
        <v>45</v>
      </c>
      <c r="F47" s="77"/>
      <c r="G47" s="161">
        <f>G48</f>
        <v>15.753629999999999</v>
      </c>
      <c r="H47" s="161">
        <f>H48</f>
        <v>15.753629999999999</v>
      </c>
      <c r="I47" s="198">
        <f t="shared" si="1"/>
        <v>1</v>
      </c>
    </row>
    <row r="48" spans="1:9" ht="29.25" customHeight="1">
      <c r="A48" s="286">
        <v>39</v>
      </c>
      <c r="B48" s="218" t="s">
        <v>132</v>
      </c>
      <c r="C48" s="160">
        <v>807</v>
      </c>
      <c r="D48" s="77" t="s">
        <v>170</v>
      </c>
      <c r="E48" s="77" t="s">
        <v>38</v>
      </c>
      <c r="F48" s="77"/>
      <c r="G48" s="161">
        <v>15.753629999999999</v>
      </c>
      <c r="H48" s="161">
        <v>15.753629999999999</v>
      </c>
      <c r="I48" s="198">
        <f t="shared" si="1"/>
        <v>1</v>
      </c>
    </row>
    <row r="49" spans="1:9" s="12" customFormat="1">
      <c r="A49" s="243">
        <v>40</v>
      </c>
      <c r="B49" s="218" t="s">
        <v>34</v>
      </c>
      <c r="C49" s="160">
        <v>807</v>
      </c>
      <c r="D49" s="77" t="s">
        <v>170</v>
      </c>
      <c r="E49" s="77" t="s">
        <v>38</v>
      </c>
      <c r="F49" s="77" t="s">
        <v>118</v>
      </c>
      <c r="G49" s="161">
        <f t="shared" ref="G49:H50" si="6">G48</f>
        <v>15.753629999999999</v>
      </c>
      <c r="H49" s="161">
        <f t="shared" si="6"/>
        <v>15.753629999999999</v>
      </c>
      <c r="I49" s="198">
        <f t="shared" si="1"/>
        <v>1</v>
      </c>
    </row>
    <row r="50" spans="1:9" s="12" customFormat="1">
      <c r="A50" s="286">
        <v>41</v>
      </c>
      <c r="B50" s="218" t="s">
        <v>36</v>
      </c>
      <c r="C50" s="160">
        <v>807</v>
      </c>
      <c r="D50" s="77" t="s">
        <v>170</v>
      </c>
      <c r="E50" s="77" t="s">
        <v>38</v>
      </c>
      <c r="F50" s="77" t="s">
        <v>119</v>
      </c>
      <c r="G50" s="161">
        <f t="shared" si="6"/>
        <v>15.753629999999999</v>
      </c>
      <c r="H50" s="161">
        <f t="shared" si="6"/>
        <v>15.753629999999999</v>
      </c>
      <c r="I50" s="198">
        <f t="shared" si="1"/>
        <v>1</v>
      </c>
    </row>
    <row r="51" spans="1:9" ht="38.25">
      <c r="A51" s="243">
        <v>42</v>
      </c>
      <c r="B51" s="217" t="s">
        <v>354</v>
      </c>
      <c r="C51" s="158">
        <v>807</v>
      </c>
      <c r="D51" s="177" t="s">
        <v>307</v>
      </c>
      <c r="E51" s="77"/>
      <c r="F51" s="77"/>
      <c r="G51" s="159">
        <f>G52</f>
        <v>705.08091999999999</v>
      </c>
      <c r="H51" s="159">
        <f>H52</f>
        <v>444.68092000000001</v>
      </c>
      <c r="I51" s="198">
        <f t="shared" si="1"/>
        <v>0.63068068839531211</v>
      </c>
    </row>
    <row r="52" spans="1:9" ht="81" customHeight="1">
      <c r="A52" s="286">
        <v>43</v>
      </c>
      <c r="B52" s="219" t="s">
        <v>355</v>
      </c>
      <c r="C52" s="160">
        <v>807</v>
      </c>
      <c r="D52" s="76" t="s">
        <v>313</v>
      </c>
      <c r="E52" s="77"/>
      <c r="F52" s="77"/>
      <c r="G52" s="161">
        <v>705.08091999999999</v>
      </c>
      <c r="H52" s="161">
        <v>444.68092000000001</v>
      </c>
      <c r="I52" s="198">
        <f t="shared" si="1"/>
        <v>0.63068068839531211</v>
      </c>
    </row>
    <row r="53" spans="1:9" ht="25.5">
      <c r="A53" s="243">
        <v>44</v>
      </c>
      <c r="B53" s="218" t="s">
        <v>133</v>
      </c>
      <c r="C53" s="160">
        <v>807</v>
      </c>
      <c r="D53" s="77" t="s">
        <v>311</v>
      </c>
      <c r="E53" s="77" t="s">
        <v>45</v>
      </c>
      <c r="F53" s="77"/>
      <c r="G53" s="161">
        <f>G52</f>
        <v>705.08091999999999</v>
      </c>
      <c r="H53" s="161">
        <f>H52</f>
        <v>444.68092000000001</v>
      </c>
      <c r="I53" s="198">
        <f t="shared" si="1"/>
        <v>0.63068068839531211</v>
      </c>
    </row>
    <row r="54" spans="1:9" ht="25.5">
      <c r="A54" s="286">
        <v>45</v>
      </c>
      <c r="B54" s="218" t="s">
        <v>132</v>
      </c>
      <c r="C54" s="160">
        <v>807</v>
      </c>
      <c r="D54" s="77" t="s">
        <v>311</v>
      </c>
      <c r="E54" s="77" t="s">
        <v>38</v>
      </c>
      <c r="F54" s="77"/>
      <c r="G54" s="161">
        <f>G53</f>
        <v>705.08091999999999</v>
      </c>
      <c r="H54" s="161">
        <f>H53</f>
        <v>444.68092000000001</v>
      </c>
      <c r="I54" s="198">
        <f t="shared" si="1"/>
        <v>0.63068068839531211</v>
      </c>
    </row>
    <row r="55" spans="1:9">
      <c r="A55" s="243">
        <v>46</v>
      </c>
      <c r="B55" s="218" t="s">
        <v>308</v>
      </c>
      <c r="C55" s="160">
        <v>807</v>
      </c>
      <c r="D55" s="77" t="s">
        <v>311</v>
      </c>
      <c r="E55" s="77" t="s">
        <v>38</v>
      </c>
      <c r="F55" s="77" t="s">
        <v>119</v>
      </c>
      <c r="G55" s="161">
        <f t="shared" ref="G55:H55" si="7">G54</f>
        <v>705.08091999999999</v>
      </c>
      <c r="H55" s="161">
        <f t="shared" si="7"/>
        <v>444.68092000000001</v>
      </c>
      <c r="I55" s="198">
        <f t="shared" si="1"/>
        <v>0.63068068839531211</v>
      </c>
    </row>
    <row r="56" spans="1:9">
      <c r="A56" s="286">
        <v>47</v>
      </c>
      <c r="B56" s="218" t="s">
        <v>35</v>
      </c>
      <c r="C56" s="160">
        <v>807</v>
      </c>
      <c r="D56" s="77" t="s">
        <v>311</v>
      </c>
      <c r="E56" s="77" t="s">
        <v>38</v>
      </c>
      <c r="F56" s="77" t="s">
        <v>118</v>
      </c>
      <c r="G56" s="161">
        <f>G55</f>
        <v>705.08091999999999</v>
      </c>
      <c r="H56" s="161">
        <f>H55</f>
        <v>444.68092000000001</v>
      </c>
      <c r="I56" s="198">
        <f t="shared" si="1"/>
        <v>0.63068068839531211</v>
      </c>
    </row>
    <row r="57" spans="1:9" ht="14.25">
      <c r="A57" s="243">
        <v>48</v>
      </c>
      <c r="B57" s="221" t="s">
        <v>43</v>
      </c>
      <c r="C57" s="158">
        <v>807</v>
      </c>
      <c r="D57" s="174" t="s">
        <v>151</v>
      </c>
      <c r="E57" s="78"/>
      <c r="F57" s="78"/>
      <c r="G57" s="162">
        <f>G58+G185+K16+G207+G214+G200+G178+G165+G194+G116+G123+G137+G144+G151+G158+G220+G227+G242+G105+G130</f>
        <v>12082.240530000001</v>
      </c>
      <c r="H57" s="162">
        <f>H58+H185+L16+H207+H214+H200+H178+H165+H194+H116+H123+H137+H144+H151+H158+H220+H227+H242+H105+H130</f>
        <v>11353.44123</v>
      </c>
      <c r="I57" s="198">
        <f t="shared" si="1"/>
        <v>0.93968011990901823</v>
      </c>
    </row>
    <row r="58" spans="1:9" s="12" customFormat="1">
      <c r="A58" s="286">
        <v>49</v>
      </c>
      <c r="B58" s="222" t="s">
        <v>48</v>
      </c>
      <c r="C58" s="158">
        <v>807</v>
      </c>
      <c r="D58" s="174" t="s">
        <v>152</v>
      </c>
      <c r="E58" s="174"/>
      <c r="F58" s="174"/>
      <c r="G58" s="162">
        <f>G59+G72+G82+G93+G99+G77+G87</f>
        <v>6720.6136199999992</v>
      </c>
      <c r="H58" s="162">
        <f>H59+H72+H82+H93+H99+H77+H87</f>
        <v>6022.3150999999998</v>
      </c>
      <c r="I58" s="198">
        <f t="shared" si="1"/>
        <v>0.89609601749430734</v>
      </c>
    </row>
    <row r="59" spans="1:9" ht="33" customHeight="1">
      <c r="A59" s="243">
        <v>50</v>
      </c>
      <c r="B59" s="217" t="s">
        <v>276</v>
      </c>
      <c r="C59" s="158">
        <v>807</v>
      </c>
      <c r="D59" s="83" t="s">
        <v>157</v>
      </c>
      <c r="E59" s="77"/>
      <c r="F59" s="77"/>
      <c r="G59" s="159">
        <f>G60+G64+G68</f>
        <v>5202.9824199999994</v>
      </c>
      <c r="H59" s="159">
        <f>H60+H64+H68</f>
        <v>4535.6160499999996</v>
      </c>
      <c r="I59" s="198">
        <f t="shared" si="1"/>
        <v>0.87173387950828407</v>
      </c>
    </row>
    <row r="60" spans="1:9" ht="51">
      <c r="A60" s="286">
        <v>51</v>
      </c>
      <c r="B60" s="218" t="s">
        <v>195</v>
      </c>
      <c r="C60" s="160">
        <v>807</v>
      </c>
      <c r="D60" s="77" t="s">
        <v>157</v>
      </c>
      <c r="E60" s="77" t="s">
        <v>44</v>
      </c>
      <c r="F60" s="77"/>
      <c r="G60" s="161">
        <f t="shared" ref="G60:H62" si="8">G61</f>
        <v>1786.88327</v>
      </c>
      <c r="H60" s="161">
        <f t="shared" si="8"/>
        <v>1697.5187800000001</v>
      </c>
      <c r="I60" s="198">
        <f t="shared" si="1"/>
        <v>0.94998862460668743</v>
      </c>
    </row>
    <row r="61" spans="1:9" ht="25.5">
      <c r="A61" s="243">
        <v>52</v>
      </c>
      <c r="B61" s="218" t="s">
        <v>179</v>
      </c>
      <c r="C61" s="160">
        <v>807</v>
      </c>
      <c r="D61" s="77" t="s">
        <v>157</v>
      </c>
      <c r="E61" s="77" t="s">
        <v>41</v>
      </c>
      <c r="F61" s="77"/>
      <c r="G61" s="161">
        <f t="shared" si="8"/>
        <v>1786.88327</v>
      </c>
      <c r="H61" s="161">
        <f t="shared" si="8"/>
        <v>1697.5187800000001</v>
      </c>
      <c r="I61" s="198">
        <f t="shared" si="1"/>
        <v>0.94998862460668743</v>
      </c>
    </row>
    <row r="62" spans="1:9">
      <c r="A62" s="286">
        <v>53</v>
      </c>
      <c r="B62" s="223" t="s">
        <v>31</v>
      </c>
      <c r="C62" s="160">
        <v>807</v>
      </c>
      <c r="D62" s="77" t="s">
        <v>157</v>
      </c>
      <c r="E62" s="78" t="s">
        <v>41</v>
      </c>
      <c r="F62" s="78" t="s">
        <v>120</v>
      </c>
      <c r="G62" s="164">
        <f t="shared" si="8"/>
        <v>1786.88327</v>
      </c>
      <c r="H62" s="164">
        <f t="shared" si="8"/>
        <v>1697.5187800000001</v>
      </c>
      <c r="I62" s="198">
        <f t="shared" si="1"/>
        <v>0.94998862460668743</v>
      </c>
    </row>
    <row r="63" spans="1:9" ht="38.25">
      <c r="A63" s="243">
        <v>54</v>
      </c>
      <c r="B63" s="223" t="s">
        <v>196</v>
      </c>
      <c r="C63" s="160">
        <v>807</v>
      </c>
      <c r="D63" s="77" t="s">
        <v>157</v>
      </c>
      <c r="E63" s="78" t="s">
        <v>41</v>
      </c>
      <c r="F63" s="78" t="s">
        <v>121</v>
      </c>
      <c r="G63" s="161">
        <v>1786.88327</v>
      </c>
      <c r="H63" s="161">
        <v>1697.5187800000001</v>
      </c>
      <c r="I63" s="198">
        <f t="shared" si="1"/>
        <v>0.94998862460668743</v>
      </c>
    </row>
    <row r="64" spans="1:9" ht="33" customHeight="1">
      <c r="A64" s="286">
        <v>55</v>
      </c>
      <c r="B64" s="218" t="s">
        <v>133</v>
      </c>
      <c r="C64" s="160">
        <v>807</v>
      </c>
      <c r="D64" s="77" t="s">
        <v>157</v>
      </c>
      <c r="E64" s="77" t="s">
        <v>45</v>
      </c>
      <c r="F64" s="77"/>
      <c r="G64" s="161">
        <f>G65</f>
        <v>3414.3238999999999</v>
      </c>
      <c r="H64" s="161">
        <f>H65</f>
        <v>2836.3220200000001</v>
      </c>
      <c r="I64" s="198">
        <f t="shared" si="1"/>
        <v>0.83071263977035104</v>
      </c>
    </row>
    <row r="65" spans="1:9" ht="25.5">
      <c r="A65" s="243">
        <v>56</v>
      </c>
      <c r="B65" s="218" t="s">
        <v>1</v>
      </c>
      <c r="C65" s="160">
        <v>807</v>
      </c>
      <c r="D65" s="77" t="s">
        <v>157</v>
      </c>
      <c r="E65" s="77" t="s">
        <v>38</v>
      </c>
      <c r="F65" s="77"/>
      <c r="G65" s="161">
        <v>3414.3238999999999</v>
      </c>
      <c r="H65" s="161">
        <v>2836.3220200000001</v>
      </c>
      <c r="I65" s="198">
        <f t="shared" si="1"/>
        <v>0.83071263977035104</v>
      </c>
    </row>
    <row r="66" spans="1:9">
      <c r="A66" s="286">
        <v>57</v>
      </c>
      <c r="B66" s="223" t="s">
        <v>31</v>
      </c>
      <c r="C66" s="160">
        <v>807</v>
      </c>
      <c r="D66" s="77" t="s">
        <v>157</v>
      </c>
      <c r="E66" s="77" t="s">
        <v>38</v>
      </c>
      <c r="F66" s="77" t="s">
        <v>120</v>
      </c>
      <c r="G66" s="161">
        <f>G65</f>
        <v>3414.3238999999999</v>
      </c>
      <c r="H66" s="161">
        <f>H65</f>
        <v>2836.3220200000001</v>
      </c>
      <c r="I66" s="198">
        <f t="shared" si="1"/>
        <v>0.83071263977035104</v>
      </c>
    </row>
    <row r="67" spans="1:9" ht="38.25">
      <c r="A67" s="243">
        <v>58</v>
      </c>
      <c r="B67" s="223" t="s">
        <v>196</v>
      </c>
      <c r="C67" s="160">
        <v>807</v>
      </c>
      <c r="D67" s="77" t="s">
        <v>157</v>
      </c>
      <c r="E67" s="77" t="s">
        <v>38</v>
      </c>
      <c r="F67" s="77" t="s">
        <v>121</v>
      </c>
      <c r="G67" s="161">
        <f>G66</f>
        <v>3414.3238999999999</v>
      </c>
      <c r="H67" s="161">
        <f>H66</f>
        <v>2836.3220200000001</v>
      </c>
      <c r="I67" s="198">
        <f t="shared" si="1"/>
        <v>0.83071263977035104</v>
      </c>
    </row>
    <row r="68" spans="1:9">
      <c r="A68" s="286">
        <v>59</v>
      </c>
      <c r="B68" s="218" t="s">
        <v>51</v>
      </c>
      <c r="C68" s="160">
        <v>807</v>
      </c>
      <c r="D68" s="77" t="s">
        <v>157</v>
      </c>
      <c r="E68" s="77" t="s">
        <v>52</v>
      </c>
      <c r="F68" s="77"/>
      <c r="G68" s="161">
        <f>G69</f>
        <v>1.77525</v>
      </c>
      <c r="H68" s="161">
        <f>H69</f>
        <v>1.77525</v>
      </c>
      <c r="I68" s="198">
        <f t="shared" si="1"/>
        <v>1</v>
      </c>
    </row>
    <row r="69" spans="1:9" ht="33" customHeight="1">
      <c r="A69" s="243">
        <v>60</v>
      </c>
      <c r="B69" s="218" t="s">
        <v>53</v>
      </c>
      <c r="C69" s="160">
        <v>807</v>
      </c>
      <c r="D69" s="77" t="s">
        <v>157</v>
      </c>
      <c r="E69" s="77" t="s">
        <v>42</v>
      </c>
      <c r="F69" s="77"/>
      <c r="G69" s="161">
        <v>1.77525</v>
      </c>
      <c r="H69" s="161">
        <v>1.77525</v>
      </c>
      <c r="I69" s="198">
        <f t="shared" si="1"/>
        <v>1</v>
      </c>
    </row>
    <row r="70" spans="1:9">
      <c r="A70" s="286">
        <v>61</v>
      </c>
      <c r="B70" s="223" t="s">
        <v>31</v>
      </c>
      <c r="C70" s="160">
        <v>807</v>
      </c>
      <c r="D70" s="77" t="s">
        <v>157</v>
      </c>
      <c r="E70" s="77" t="s">
        <v>42</v>
      </c>
      <c r="F70" s="77" t="s">
        <v>120</v>
      </c>
      <c r="G70" s="161">
        <f t="shared" ref="G70:H70" si="9">G69</f>
        <v>1.77525</v>
      </c>
      <c r="H70" s="161">
        <f t="shared" si="9"/>
        <v>1.77525</v>
      </c>
      <c r="I70" s="198">
        <f t="shared" si="1"/>
        <v>1</v>
      </c>
    </row>
    <row r="71" spans="1:9" ht="38.25">
      <c r="A71" s="243">
        <v>62</v>
      </c>
      <c r="B71" s="223" t="s">
        <v>196</v>
      </c>
      <c r="C71" s="160">
        <v>807</v>
      </c>
      <c r="D71" s="77" t="s">
        <v>157</v>
      </c>
      <c r="E71" s="77" t="s">
        <v>42</v>
      </c>
      <c r="F71" s="77" t="s">
        <v>121</v>
      </c>
      <c r="G71" s="161">
        <f>G70</f>
        <v>1.77525</v>
      </c>
      <c r="H71" s="161">
        <f>H70</f>
        <v>1.77525</v>
      </c>
      <c r="I71" s="198">
        <f t="shared" si="1"/>
        <v>1</v>
      </c>
    </row>
    <row r="72" spans="1:9" ht="25.5">
      <c r="A72" s="286">
        <v>63</v>
      </c>
      <c r="B72" s="222" t="s">
        <v>174</v>
      </c>
      <c r="C72" s="158">
        <v>807</v>
      </c>
      <c r="D72" s="174" t="s">
        <v>173</v>
      </c>
      <c r="E72" s="78"/>
      <c r="F72" s="78"/>
      <c r="G72" s="162">
        <f>G73</f>
        <v>1013.2862</v>
      </c>
      <c r="H72" s="162">
        <f>H73</f>
        <v>982.35405000000003</v>
      </c>
      <c r="I72" s="198">
        <f t="shared" si="1"/>
        <v>0.96947343208661085</v>
      </c>
    </row>
    <row r="73" spans="1:9" ht="51">
      <c r="A73" s="243">
        <v>64</v>
      </c>
      <c r="B73" s="223" t="s">
        <v>50</v>
      </c>
      <c r="C73" s="160">
        <v>807</v>
      </c>
      <c r="D73" s="78" t="s">
        <v>173</v>
      </c>
      <c r="E73" s="79" t="s">
        <v>44</v>
      </c>
      <c r="F73" s="78"/>
      <c r="G73" s="163">
        <f>G74</f>
        <v>1013.2862</v>
      </c>
      <c r="H73" s="163">
        <f>H74</f>
        <v>982.35405000000003</v>
      </c>
      <c r="I73" s="198">
        <f t="shared" si="1"/>
        <v>0.96947343208661085</v>
      </c>
    </row>
    <row r="74" spans="1:9" ht="25.5">
      <c r="A74" s="286">
        <v>65</v>
      </c>
      <c r="B74" s="223" t="s">
        <v>49</v>
      </c>
      <c r="C74" s="160">
        <v>807</v>
      </c>
      <c r="D74" s="78" t="s">
        <v>173</v>
      </c>
      <c r="E74" s="78" t="s">
        <v>41</v>
      </c>
      <c r="F74" s="78"/>
      <c r="G74" s="163">
        <v>1013.2862</v>
      </c>
      <c r="H74" s="163">
        <v>982.35405000000003</v>
      </c>
      <c r="I74" s="198">
        <f t="shared" si="1"/>
        <v>0.96947343208661085</v>
      </c>
    </row>
    <row r="75" spans="1:9">
      <c r="A75" s="243">
        <v>66</v>
      </c>
      <c r="B75" s="223" t="s">
        <v>31</v>
      </c>
      <c r="C75" s="160">
        <v>807</v>
      </c>
      <c r="D75" s="78" t="s">
        <v>173</v>
      </c>
      <c r="E75" s="78" t="s">
        <v>41</v>
      </c>
      <c r="F75" s="78" t="s">
        <v>120</v>
      </c>
      <c r="G75" s="164">
        <f>G74</f>
        <v>1013.2862</v>
      </c>
      <c r="H75" s="164">
        <f>H74</f>
        <v>982.35405000000003</v>
      </c>
      <c r="I75" s="198">
        <f t="shared" ref="I75:I138" si="10">H75/G75</f>
        <v>0.96947343208661085</v>
      </c>
    </row>
    <row r="76" spans="1:9" ht="25.5">
      <c r="A76" s="286">
        <v>67</v>
      </c>
      <c r="B76" s="223" t="s">
        <v>14</v>
      </c>
      <c r="C76" s="160">
        <v>807</v>
      </c>
      <c r="D76" s="78" t="s">
        <v>173</v>
      </c>
      <c r="E76" s="78" t="s">
        <v>41</v>
      </c>
      <c r="F76" s="78" t="s">
        <v>122</v>
      </c>
      <c r="G76" s="163">
        <f>G74</f>
        <v>1013.2862</v>
      </c>
      <c r="H76" s="163">
        <f>H74</f>
        <v>982.35405000000003</v>
      </c>
      <c r="I76" s="198">
        <f t="shared" si="10"/>
        <v>0.96947343208661085</v>
      </c>
    </row>
    <row r="77" spans="1:9" ht="25.5">
      <c r="A77" s="243">
        <v>68</v>
      </c>
      <c r="B77" s="222" t="s">
        <v>174</v>
      </c>
      <c r="C77" s="158">
        <v>807</v>
      </c>
      <c r="D77" s="174" t="s">
        <v>495</v>
      </c>
      <c r="E77" s="78"/>
      <c r="F77" s="78"/>
      <c r="G77" s="162">
        <f>G78</f>
        <v>11.933999999999999</v>
      </c>
      <c r="H77" s="162">
        <f>H78</f>
        <v>11.933999999999999</v>
      </c>
      <c r="I77" s="198">
        <f t="shared" si="10"/>
        <v>1</v>
      </c>
    </row>
    <row r="78" spans="1:9" ht="38.25">
      <c r="A78" s="286">
        <v>69</v>
      </c>
      <c r="B78" s="218" t="s">
        <v>468</v>
      </c>
      <c r="C78" s="160">
        <v>807</v>
      </c>
      <c r="D78" s="77" t="s">
        <v>495</v>
      </c>
      <c r="E78" s="79" t="s">
        <v>44</v>
      </c>
      <c r="F78" s="78"/>
      <c r="G78" s="163">
        <f>G79</f>
        <v>11.933999999999999</v>
      </c>
      <c r="H78" s="163">
        <f>H79</f>
        <v>11.933999999999999</v>
      </c>
      <c r="I78" s="198">
        <f t="shared" si="10"/>
        <v>1</v>
      </c>
    </row>
    <row r="79" spans="1:9" ht="25.5">
      <c r="A79" s="243">
        <v>70</v>
      </c>
      <c r="B79" s="223" t="s">
        <v>49</v>
      </c>
      <c r="C79" s="160">
        <v>807</v>
      </c>
      <c r="D79" s="77" t="s">
        <v>495</v>
      </c>
      <c r="E79" s="78" t="s">
        <v>41</v>
      </c>
      <c r="F79" s="78"/>
      <c r="G79" s="163">
        <v>11.933999999999999</v>
      </c>
      <c r="H79" s="163">
        <v>11.933999999999999</v>
      </c>
      <c r="I79" s="198">
        <f t="shared" si="10"/>
        <v>1</v>
      </c>
    </row>
    <row r="80" spans="1:9">
      <c r="A80" s="286">
        <v>71</v>
      </c>
      <c r="B80" s="223" t="s">
        <v>31</v>
      </c>
      <c r="C80" s="160">
        <v>807</v>
      </c>
      <c r="D80" s="77" t="s">
        <v>495</v>
      </c>
      <c r="E80" s="78" t="s">
        <v>41</v>
      </c>
      <c r="F80" s="78" t="s">
        <v>120</v>
      </c>
      <c r="G80" s="164">
        <f>G79</f>
        <v>11.933999999999999</v>
      </c>
      <c r="H80" s="164">
        <f>H79</f>
        <v>11.933999999999999</v>
      </c>
      <c r="I80" s="198">
        <f t="shared" si="10"/>
        <v>1</v>
      </c>
    </row>
    <row r="81" spans="1:9" ht="25.5">
      <c r="A81" s="243">
        <v>72</v>
      </c>
      <c r="B81" s="223" t="s">
        <v>14</v>
      </c>
      <c r="C81" s="160">
        <v>807</v>
      </c>
      <c r="D81" s="77" t="s">
        <v>495</v>
      </c>
      <c r="E81" s="78" t="s">
        <v>41</v>
      </c>
      <c r="F81" s="78" t="s">
        <v>122</v>
      </c>
      <c r="G81" s="163">
        <f>G79</f>
        <v>11.933999999999999</v>
      </c>
      <c r="H81" s="163">
        <f>H79</f>
        <v>11.933999999999999</v>
      </c>
      <c r="I81" s="198">
        <f t="shared" si="10"/>
        <v>1</v>
      </c>
    </row>
    <row r="82" spans="1:9" ht="25.5">
      <c r="A82" s="286">
        <v>73</v>
      </c>
      <c r="B82" s="222" t="s">
        <v>174</v>
      </c>
      <c r="C82" s="158">
        <v>807</v>
      </c>
      <c r="D82" s="174" t="s">
        <v>496</v>
      </c>
      <c r="E82" s="78"/>
      <c r="F82" s="78"/>
      <c r="G82" s="162">
        <f>G83</f>
        <v>116.40600000000001</v>
      </c>
      <c r="H82" s="162">
        <f>H83</f>
        <v>116.40600000000001</v>
      </c>
      <c r="I82" s="197">
        <f t="shared" si="10"/>
        <v>1</v>
      </c>
    </row>
    <row r="83" spans="1:9" ht="38.25">
      <c r="A83" s="243">
        <v>74</v>
      </c>
      <c r="B83" s="218" t="s">
        <v>468</v>
      </c>
      <c r="C83" s="160">
        <v>807</v>
      </c>
      <c r="D83" s="77" t="s">
        <v>496</v>
      </c>
      <c r="E83" s="79" t="s">
        <v>44</v>
      </c>
      <c r="F83" s="78"/>
      <c r="G83" s="163">
        <f>G84</f>
        <v>116.40600000000001</v>
      </c>
      <c r="H83" s="163">
        <f>H84</f>
        <v>116.40600000000001</v>
      </c>
      <c r="I83" s="198">
        <f t="shared" si="10"/>
        <v>1</v>
      </c>
    </row>
    <row r="84" spans="1:9" ht="25.5">
      <c r="A84" s="286">
        <v>75</v>
      </c>
      <c r="B84" s="223" t="s">
        <v>49</v>
      </c>
      <c r="C84" s="160">
        <v>807</v>
      </c>
      <c r="D84" s="77" t="s">
        <v>496</v>
      </c>
      <c r="E84" s="78" t="s">
        <v>41</v>
      </c>
      <c r="F84" s="78"/>
      <c r="G84" s="163">
        <v>116.40600000000001</v>
      </c>
      <c r="H84" s="163">
        <v>116.40600000000001</v>
      </c>
      <c r="I84" s="198">
        <f t="shared" si="10"/>
        <v>1</v>
      </c>
    </row>
    <row r="85" spans="1:9">
      <c r="A85" s="243">
        <v>76</v>
      </c>
      <c r="B85" s="223" t="s">
        <v>31</v>
      </c>
      <c r="C85" s="160">
        <v>807</v>
      </c>
      <c r="D85" s="77" t="s">
        <v>496</v>
      </c>
      <c r="E85" s="78" t="s">
        <v>41</v>
      </c>
      <c r="F85" s="78" t="s">
        <v>120</v>
      </c>
      <c r="G85" s="164">
        <f>G84</f>
        <v>116.40600000000001</v>
      </c>
      <c r="H85" s="164">
        <f>H84</f>
        <v>116.40600000000001</v>
      </c>
      <c r="I85" s="198">
        <f t="shared" si="10"/>
        <v>1</v>
      </c>
    </row>
    <row r="86" spans="1:9" ht="25.5">
      <c r="A86" s="286">
        <v>77</v>
      </c>
      <c r="B86" s="223" t="s">
        <v>14</v>
      </c>
      <c r="C86" s="160">
        <v>807</v>
      </c>
      <c r="D86" s="77" t="s">
        <v>496</v>
      </c>
      <c r="E86" s="78" t="s">
        <v>41</v>
      </c>
      <c r="F86" s="78" t="s">
        <v>122</v>
      </c>
      <c r="G86" s="163">
        <f>G84</f>
        <v>116.40600000000001</v>
      </c>
      <c r="H86" s="163">
        <f>H84</f>
        <v>116.40600000000001</v>
      </c>
      <c r="I86" s="198">
        <f t="shared" si="10"/>
        <v>1</v>
      </c>
    </row>
    <row r="87" spans="1:9" ht="38.25">
      <c r="A87" s="243">
        <v>78</v>
      </c>
      <c r="B87" s="217" t="s">
        <v>276</v>
      </c>
      <c r="C87" s="158">
        <v>807</v>
      </c>
      <c r="D87" s="83" t="s">
        <v>495</v>
      </c>
      <c r="E87" s="78"/>
      <c r="F87" s="78"/>
      <c r="G87" s="162">
        <f>G88</f>
        <v>14.336</v>
      </c>
      <c r="H87" s="162">
        <f>H88</f>
        <v>14.336</v>
      </c>
      <c r="I87" s="197">
        <f t="shared" si="10"/>
        <v>1</v>
      </c>
    </row>
    <row r="88" spans="1:9" ht="38.25">
      <c r="A88" s="286">
        <v>79</v>
      </c>
      <c r="B88" s="218" t="s">
        <v>468</v>
      </c>
      <c r="C88" s="160">
        <v>807</v>
      </c>
      <c r="D88" s="77" t="s">
        <v>495</v>
      </c>
      <c r="E88" s="77"/>
      <c r="F88" s="77"/>
      <c r="G88" s="161">
        <f>G90</f>
        <v>14.336</v>
      </c>
      <c r="H88" s="161">
        <f>H90</f>
        <v>14.336</v>
      </c>
      <c r="I88" s="198">
        <f t="shared" si="10"/>
        <v>1</v>
      </c>
    </row>
    <row r="89" spans="1:9" ht="51">
      <c r="A89" s="243">
        <v>80</v>
      </c>
      <c r="B89" s="218" t="s">
        <v>50</v>
      </c>
      <c r="C89" s="160">
        <v>807</v>
      </c>
      <c r="D89" s="77" t="s">
        <v>495</v>
      </c>
      <c r="E89" s="77" t="s">
        <v>44</v>
      </c>
      <c r="F89" s="77"/>
      <c r="G89" s="161">
        <f>G90</f>
        <v>14.336</v>
      </c>
      <c r="H89" s="161">
        <f>H90</f>
        <v>14.336</v>
      </c>
      <c r="I89" s="198">
        <f t="shared" si="10"/>
        <v>1</v>
      </c>
    </row>
    <row r="90" spans="1:9" ht="25.5">
      <c r="A90" s="286">
        <v>81</v>
      </c>
      <c r="B90" s="218" t="s">
        <v>179</v>
      </c>
      <c r="C90" s="160">
        <v>807</v>
      </c>
      <c r="D90" s="77" t="s">
        <v>495</v>
      </c>
      <c r="E90" s="77" t="s">
        <v>41</v>
      </c>
      <c r="F90" s="77"/>
      <c r="G90" s="165">
        <f>G91</f>
        <v>14.336</v>
      </c>
      <c r="H90" s="165">
        <f>H91</f>
        <v>14.336</v>
      </c>
      <c r="I90" s="198">
        <f t="shared" si="10"/>
        <v>1</v>
      </c>
    </row>
    <row r="91" spans="1:9">
      <c r="A91" s="243">
        <v>82</v>
      </c>
      <c r="B91" s="223" t="s">
        <v>31</v>
      </c>
      <c r="C91" s="160">
        <v>807</v>
      </c>
      <c r="D91" s="77" t="s">
        <v>495</v>
      </c>
      <c r="E91" s="78" t="s">
        <v>41</v>
      </c>
      <c r="F91" s="78" t="s">
        <v>120</v>
      </c>
      <c r="G91" s="164">
        <v>14.336</v>
      </c>
      <c r="H91" s="164">
        <v>14.336</v>
      </c>
      <c r="I91" s="198">
        <f t="shared" si="10"/>
        <v>1</v>
      </c>
    </row>
    <row r="92" spans="1:9" ht="38.25">
      <c r="A92" s="286">
        <v>83</v>
      </c>
      <c r="B92" s="223" t="s">
        <v>15</v>
      </c>
      <c r="C92" s="160">
        <v>807</v>
      </c>
      <c r="D92" s="77" t="s">
        <v>495</v>
      </c>
      <c r="E92" s="78" t="s">
        <v>41</v>
      </c>
      <c r="F92" s="78" t="s">
        <v>121</v>
      </c>
      <c r="G92" s="165">
        <f>G91</f>
        <v>14.336</v>
      </c>
      <c r="H92" s="165">
        <f>H91</f>
        <v>14.336</v>
      </c>
      <c r="I92" s="198">
        <f t="shared" si="10"/>
        <v>1</v>
      </c>
    </row>
    <row r="93" spans="1:9" ht="38.25">
      <c r="A93" s="243">
        <v>84</v>
      </c>
      <c r="B93" s="217" t="s">
        <v>276</v>
      </c>
      <c r="C93" s="158">
        <v>807</v>
      </c>
      <c r="D93" s="83" t="s">
        <v>496</v>
      </c>
      <c r="E93" s="78"/>
      <c r="F93" s="78"/>
      <c r="G93" s="162">
        <f>G94</f>
        <v>204.29400000000001</v>
      </c>
      <c r="H93" s="162">
        <f>H94</f>
        <v>204.29400000000001</v>
      </c>
      <c r="I93" s="197">
        <f t="shared" si="10"/>
        <v>1</v>
      </c>
    </row>
    <row r="94" spans="1:9" s="12" customFormat="1" ht="38.25">
      <c r="A94" s="286">
        <v>85</v>
      </c>
      <c r="B94" s="218" t="s">
        <v>468</v>
      </c>
      <c r="C94" s="160">
        <v>807</v>
      </c>
      <c r="D94" s="77" t="s">
        <v>496</v>
      </c>
      <c r="E94" s="77"/>
      <c r="F94" s="77"/>
      <c r="G94" s="161">
        <f>G96</f>
        <v>204.29400000000001</v>
      </c>
      <c r="H94" s="161">
        <f>H96</f>
        <v>204.29400000000001</v>
      </c>
      <c r="I94" s="198">
        <f t="shared" si="10"/>
        <v>1</v>
      </c>
    </row>
    <row r="95" spans="1:9" ht="51">
      <c r="A95" s="243">
        <v>86</v>
      </c>
      <c r="B95" s="218" t="s">
        <v>50</v>
      </c>
      <c r="C95" s="160">
        <v>807</v>
      </c>
      <c r="D95" s="77" t="s">
        <v>496</v>
      </c>
      <c r="E95" s="77" t="s">
        <v>44</v>
      </c>
      <c r="F95" s="77"/>
      <c r="G95" s="161">
        <f>G96</f>
        <v>204.29400000000001</v>
      </c>
      <c r="H95" s="161">
        <f>H96</f>
        <v>204.29400000000001</v>
      </c>
      <c r="I95" s="198">
        <f t="shared" si="10"/>
        <v>1</v>
      </c>
    </row>
    <row r="96" spans="1:9" ht="25.5">
      <c r="A96" s="286">
        <v>87</v>
      </c>
      <c r="B96" s="218" t="s">
        <v>179</v>
      </c>
      <c r="C96" s="160">
        <v>807</v>
      </c>
      <c r="D96" s="77" t="s">
        <v>496</v>
      </c>
      <c r="E96" s="77" t="s">
        <v>41</v>
      </c>
      <c r="F96" s="77"/>
      <c r="G96" s="165">
        <f>G97</f>
        <v>204.29400000000001</v>
      </c>
      <c r="H96" s="165">
        <f>H97</f>
        <v>204.29400000000001</v>
      </c>
      <c r="I96" s="198">
        <f t="shared" si="10"/>
        <v>1</v>
      </c>
    </row>
    <row r="97" spans="1:9">
      <c r="A97" s="243">
        <v>88</v>
      </c>
      <c r="B97" s="223" t="s">
        <v>31</v>
      </c>
      <c r="C97" s="160">
        <v>807</v>
      </c>
      <c r="D97" s="77" t="s">
        <v>496</v>
      </c>
      <c r="E97" s="78" t="s">
        <v>41</v>
      </c>
      <c r="F97" s="78" t="s">
        <v>120</v>
      </c>
      <c r="G97" s="164">
        <v>204.29400000000001</v>
      </c>
      <c r="H97" s="164">
        <v>204.29400000000001</v>
      </c>
      <c r="I97" s="198">
        <f t="shared" si="10"/>
        <v>1</v>
      </c>
    </row>
    <row r="98" spans="1:9" ht="38.25">
      <c r="A98" s="286">
        <v>89</v>
      </c>
      <c r="B98" s="223" t="s">
        <v>15</v>
      </c>
      <c r="C98" s="160">
        <v>807</v>
      </c>
      <c r="D98" s="77" t="s">
        <v>496</v>
      </c>
      <c r="E98" s="78" t="s">
        <v>41</v>
      </c>
      <c r="F98" s="78" t="s">
        <v>121</v>
      </c>
      <c r="G98" s="165">
        <f>G97</f>
        <v>204.29400000000001</v>
      </c>
      <c r="H98" s="165">
        <f>H97</f>
        <v>204.29400000000001</v>
      </c>
      <c r="I98" s="198">
        <f t="shared" si="10"/>
        <v>1</v>
      </c>
    </row>
    <row r="99" spans="1:9" ht="38.25">
      <c r="A99" s="243">
        <v>90</v>
      </c>
      <c r="B99" s="217" t="s">
        <v>276</v>
      </c>
      <c r="C99" s="158">
        <v>807</v>
      </c>
      <c r="D99" s="83" t="s">
        <v>497</v>
      </c>
      <c r="E99" s="78"/>
      <c r="F99" s="78"/>
      <c r="G99" s="162">
        <f>G100</f>
        <v>157.375</v>
      </c>
      <c r="H99" s="162">
        <f>H100</f>
        <v>157.375</v>
      </c>
      <c r="I99" s="197">
        <f t="shared" si="10"/>
        <v>1</v>
      </c>
    </row>
    <row r="100" spans="1:9" s="12" customFormat="1" ht="51">
      <c r="A100" s="286">
        <v>91</v>
      </c>
      <c r="B100" s="218" t="s">
        <v>279</v>
      </c>
      <c r="C100" s="160">
        <v>807</v>
      </c>
      <c r="D100" s="77" t="s">
        <v>497</v>
      </c>
      <c r="E100" s="77"/>
      <c r="F100" s="77"/>
      <c r="G100" s="161">
        <f>G102</f>
        <v>157.375</v>
      </c>
      <c r="H100" s="161">
        <f>H102</f>
        <v>157.375</v>
      </c>
      <c r="I100" s="198">
        <f t="shared" si="10"/>
        <v>1</v>
      </c>
    </row>
    <row r="101" spans="1:9" ht="60" customHeight="1">
      <c r="A101" s="243">
        <v>92</v>
      </c>
      <c r="B101" s="218" t="s">
        <v>50</v>
      </c>
      <c r="C101" s="160">
        <v>807</v>
      </c>
      <c r="D101" s="77" t="s">
        <v>497</v>
      </c>
      <c r="E101" s="77" t="s">
        <v>44</v>
      </c>
      <c r="F101" s="77"/>
      <c r="G101" s="161">
        <f>G102</f>
        <v>157.375</v>
      </c>
      <c r="H101" s="161">
        <f>H102</f>
        <v>157.375</v>
      </c>
      <c r="I101" s="198">
        <f t="shared" si="10"/>
        <v>1</v>
      </c>
    </row>
    <row r="102" spans="1:9" ht="34.5" customHeight="1">
      <c r="A102" s="286">
        <v>93</v>
      </c>
      <c r="B102" s="218" t="s">
        <v>179</v>
      </c>
      <c r="C102" s="160">
        <v>807</v>
      </c>
      <c r="D102" s="77" t="s">
        <v>497</v>
      </c>
      <c r="E102" s="77" t="s">
        <v>41</v>
      </c>
      <c r="F102" s="77"/>
      <c r="G102" s="165">
        <f>G103</f>
        <v>157.375</v>
      </c>
      <c r="H102" s="165">
        <f>H103</f>
        <v>157.375</v>
      </c>
      <c r="I102" s="198">
        <f t="shared" si="10"/>
        <v>1</v>
      </c>
    </row>
    <row r="103" spans="1:9">
      <c r="A103" s="243">
        <v>94</v>
      </c>
      <c r="B103" s="223" t="s">
        <v>31</v>
      </c>
      <c r="C103" s="160">
        <v>807</v>
      </c>
      <c r="D103" s="77" t="s">
        <v>497</v>
      </c>
      <c r="E103" s="78" t="s">
        <v>41</v>
      </c>
      <c r="F103" s="78" t="s">
        <v>120</v>
      </c>
      <c r="G103" s="164">
        <v>157.375</v>
      </c>
      <c r="H103" s="164">
        <v>157.375</v>
      </c>
      <c r="I103" s="198">
        <f t="shared" si="10"/>
        <v>1</v>
      </c>
    </row>
    <row r="104" spans="1:9" ht="38.25">
      <c r="A104" s="286">
        <v>95</v>
      </c>
      <c r="B104" s="223" t="s">
        <v>15</v>
      </c>
      <c r="C104" s="160">
        <v>807</v>
      </c>
      <c r="D104" s="77" t="s">
        <v>497</v>
      </c>
      <c r="E104" s="78" t="s">
        <v>41</v>
      </c>
      <c r="F104" s="78" t="s">
        <v>121</v>
      </c>
      <c r="G104" s="165">
        <f>G103</f>
        <v>157.375</v>
      </c>
      <c r="H104" s="165">
        <f>H103</f>
        <v>157.375</v>
      </c>
      <c r="I104" s="198">
        <f t="shared" si="10"/>
        <v>1</v>
      </c>
    </row>
    <row r="105" spans="1:9" s="12" customFormat="1">
      <c r="A105" s="243">
        <v>96</v>
      </c>
      <c r="B105" s="17" t="s">
        <v>43</v>
      </c>
      <c r="C105" s="158">
        <v>807</v>
      </c>
      <c r="D105" s="177" t="s">
        <v>151</v>
      </c>
      <c r="E105" s="83"/>
      <c r="F105" s="83"/>
      <c r="G105" s="159">
        <f t="shared" ref="G105:H107" si="11">G106</f>
        <v>268.86040000000003</v>
      </c>
      <c r="H105" s="159">
        <f t="shared" si="11"/>
        <v>268.86040000000003</v>
      </c>
      <c r="I105" s="197">
        <f t="shared" si="10"/>
        <v>1</v>
      </c>
    </row>
    <row r="106" spans="1:9" ht="34.5" customHeight="1">
      <c r="A106" s="286">
        <v>97</v>
      </c>
      <c r="B106" s="218" t="s">
        <v>177</v>
      </c>
      <c r="C106" s="160">
        <v>807</v>
      </c>
      <c r="D106" s="76" t="s">
        <v>159</v>
      </c>
      <c r="E106" s="76"/>
      <c r="F106" s="76"/>
      <c r="G106" s="161">
        <f>G107+G113</f>
        <v>268.86040000000003</v>
      </c>
      <c r="H106" s="161">
        <f>H107+H113</f>
        <v>268.86040000000003</v>
      </c>
      <c r="I106" s="198">
        <f t="shared" si="10"/>
        <v>1</v>
      </c>
    </row>
    <row r="107" spans="1:9" ht="192" customHeight="1">
      <c r="A107" s="243">
        <v>98</v>
      </c>
      <c r="B107" s="19" t="s">
        <v>483</v>
      </c>
      <c r="C107" s="160">
        <v>807</v>
      </c>
      <c r="D107" s="76" t="s">
        <v>377</v>
      </c>
      <c r="E107" s="76"/>
      <c r="F107" s="76"/>
      <c r="G107" s="161">
        <f t="shared" si="11"/>
        <v>260.6474</v>
      </c>
      <c r="H107" s="161">
        <f t="shared" si="11"/>
        <v>260.6474</v>
      </c>
      <c r="I107" s="198">
        <f t="shared" si="10"/>
        <v>1</v>
      </c>
    </row>
    <row r="108" spans="1:9" ht="25.5">
      <c r="A108" s="286">
        <v>99</v>
      </c>
      <c r="B108" s="223" t="s">
        <v>133</v>
      </c>
      <c r="C108" s="160">
        <v>807</v>
      </c>
      <c r="D108" s="76" t="s">
        <v>377</v>
      </c>
      <c r="E108" s="76" t="s">
        <v>45</v>
      </c>
      <c r="F108" s="76"/>
      <c r="G108" s="161">
        <f>G109</f>
        <v>260.6474</v>
      </c>
      <c r="H108" s="161">
        <f>H109</f>
        <v>260.6474</v>
      </c>
      <c r="I108" s="198">
        <f t="shared" si="10"/>
        <v>1</v>
      </c>
    </row>
    <row r="109" spans="1:9" ht="25.5">
      <c r="A109" s="243">
        <v>100</v>
      </c>
      <c r="B109" s="223" t="s">
        <v>132</v>
      </c>
      <c r="C109" s="160">
        <v>807</v>
      </c>
      <c r="D109" s="76" t="s">
        <v>377</v>
      </c>
      <c r="E109" s="76" t="s">
        <v>38</v>
      </c>
      <c r="F109" s="76"/>
      <c r="G109" s="161">
        <f>G110</f>
        <v>260.6474</v>
      </c>
      <c r="H109" s="161">
        <f>H110</f>
        <v>260.6474</v>
      </c>
      <c r="I109" s="198">
        <f t="shared" si="10"/>
        <v>1</v>
      </c>
    </row>
    <row r="110" spans="1:9" s="12" customFormat="1">
      <c r="A110" s="286">
        <v>101</v>
      </c>
      <c r="B110" s="19" t="s">
        <v>34</v>
      </c>
      <c r="C110" s="160">
        <v>807</v>
      </c>
      <c r="D110" s="76" t="s">
        <v>377</v>
      </c>
      <c r="E110" s="76" t="s">
        <v>38</v>
      </c>
      <c r="F110" s="76" t="s">
        <v>118</v>
      </c>
      <c r="G110" s="161">
        <v>260.6474</v>
      </c>
      <c r="H110" s="161">
        <v>260.6474</v>
      </c>
      <c r="I110" s="198">
        <f t="shared" si="10"/>
        <v>1</v>
      </c>
    </row>
    <row r="111" spans="1:9" ht="27" customHeight="1">
      <c r="A111" s="243">
        <v>102</v>
      </c>
      <c r="B111" s="223" t="s">
        <v>315</v>
      </c>
      <c r="C111" s="160">
        <v>807</v>
      </c>
      <c r="D111" s="76" t="s">
        <v>377</v>
      </c>
      <c r="E111" s="76" t="s">
        <v>38</v>
      </c>
      <c r="F111" s="76" t="s">
        <v>314</v>
      </c>
      <c r="G111" s="161">
        <f>G110</f>
        <v>260.6474</v>
      </c>
      <c r="H111" s="161">
        <f>H110</f>
        <v>260.6474</v>
      </c>
      <c r="I111" s="198">
        <f t="shared" si="10"/>
        <v>1</v>
      </c>
    </row>
    <row r="112" spans="1:9">
      <c r="A112" s="286">
        <v>103</v>
      </c>
      <c r="B112" s="223" t="s">
        <v>51</v>
      </c>
      <c r="C112" s="160">
        <v>807</v>
      </c>
      <c r="D112" s="76" t="s">
        <v>377</v>
      </c>
      <c r="E112" s="76" t="s">
        <v>52</v>
      </c>
      <c r="F112" s="76"/>
      <c r="G112" s="161">
        <f>G113</f>
        <v>8.2129999999999992</v>
      </c>
      <c r="H112" s="161">
        <f>H113</f>
        <v>8.2129999999999992</v>
      </c>
      <c r="I112" s="198">
        <f t="shared" si="10"/>
        <v>1</v>
      </c>
    </row>
    <row r="113" spans="1:9">
      <c r="A113" s="243">
        <v>104</v>
      </c>
      <c r="B113" s="223" t="s">
        <v>53</v>
      </c>
      <c r="C113" s="160">
        <v>807</v>
      </c>
      <c r="D113" s="76" t="s">
        <v>377</v>
      </c>
      <c r="E113" s="76" t="s">
        <v>42</v>
      </c>
      <c r="F113" s="76"/>
      <c r="G113" s="161">
        <f>G114</f>
        <v>8.2129999999999992</v>
      </c>
      <c r="H113" s="161">
        <f>H114</f>
        <v>8.2129999999999992</v>
      </c>
      <c r="I113" s="198">
        <f t="shared" si="10"/>
        <v>1</v>
      </c>
    </row>
    <row r="114" spans="1:9">
      <c r="A114" s="286">
        <v>105</v>
      </c>
      <c r="B114" s="19" t="s">
        <v>34</v>
      </c>
      <c r="C114" s="160">
        <v>807</v>
      </c>
      <c r="D114" s="76" t="s">
        <v>377</v>
      </c>
      <c r="E114" s="76" t="s">
        <v>42</v>
      </c>
      <c r="F114" s="76" t="s">
        <v>118</v>
      </c>
      <c r="G114" s="161">
        <v>8.2129999999999992</v>
      </c>
      <c r="H114" s="161">
        <v>8.2129999999999992</v>
      </c>
      <c r="I114" s="198">
        <f t="shared" si="10"/>
        <v>1</v>
      </c>
    </row>
    <row r="115" spans="1:9">
      <c r="A115" s="243">
        <v>106</v>
      </c>
      <c r="B115" s="223" t="s">
        <v>315</v>
      </c>
      <c r="C115" s="160">
        <v>807</v>
      </c>
      <c r="D115" s="76" t="s">
        <v>377</v>
      </c>
      <c r="E115" s="76" t="s">
        <v>42</v>
      </c>
      <c r="F115" s="76" t="s">
        <v>314</v>
      </c>
      <c r="G115" s="161">
        <f>G114</f>
        <v>8.2129999999999992</v>
      </c>
      <c r="H115" s="161">
        <f>H114</f>
        <v>8.2129999999999992</v>
      </c>
      <c r="I115" s="198">
        <f t="shared" si="10"/>
        <v>1</v>
      </c>
    </row>
    <row r="116" spans="1:9" s="12" customFormat="1" ht="25.5" customHeight="1">
      <c r="A116" s="286">
        <v>107</v>
      </c>
      <c r="B116" s="17" t="s">
        <v>43</v>
      </c>
      <c r="C116" s="158">
        <v>807</v>
      </c>
      <c r="D116" s="177" t="s">
        <v>151</v>
      </c>
      <c r="E116" s="83"/>
      <c r="F116" s="83"/>
      <c r="G116" s="159">
        <f t="shared" ref="G116:H118" si="12">G117</f>
        <v>35.119999999999997</v>
      </c>
      <c r="H116" s="159">
        <f t="shared" si="12"/>
        <v>35.119999999999997</v>
      </c>
      <c r="I116" s="197">
        <f t="shared" si="10"/>
        <v>1</v>
      </c>
    </row>
    <row r="117" spans="1:9">
      <c r="A117" s="243">
        <v>108</v>
      </c>
      <c r="B117" s="218" t="s">
        <v>177</v>
      </c>
      <c r="C117" s="160">
        <v>807</v>
      </c>
      <c r="D117" s="76" t="s">
        <v>159</v>
      </c>
      <c r="E117" s="76"/>
      <c r="F117" s="76"/>
      <c r="G117" s="161">
        <f t="shared" si="12"/>
        <v>35.119999999999997</v>
      </c>
      <c r="H117" s="161">
        <f t="shared" si="12"/>
        <v>35.119999999999997</v>
      </c>
      <c r="I117" s="198">
        <f t="shared" si="10"/>
        <v>1</v>
      </c>
    </row>
    <row r="118" spans="1:9" s="12" customFormat="1" ht="29.25" customHeight="1">
      <c r="A118" s="286">
        <v>109</v>
      </c>
      <c r="B118" s="19" t="s">
        <v>364</v>
      </c>
      <c r="C118" s="160">
        <v>807</v>
      </c>
      <c r="D118" s="76" t="s">
        <v>347</v>
      </c>
      <c r="E118" s="76"/>
      <c r="F118" s="76"/>
      <c r="G118" s="161">
        <f t="shared" si="12"/>
        <v>35.119999999999997</v>
      </c>
      <c r="H118" s="161">
        <f t="shared" si="12"/>
        <v>35.119999999999997</v>
      </c>
      <c r="I118" s="198">
        <f t="shared" si="10"/>
        <v>1</v>
      </c>
    </row>
    <row r="119" spans="1:9" ht="25.5">
      <c r="A119" s="243">
        <v>110</v>
      </c>
      <c r="B119" s="223" t="s">
        <v>133</v>
      </c>
      <c r="C119" s="160">
        <v>807</v>
      </c>
      <c r="D119" s="76" t="s">
        <v>347</v>
      </c>
      <c r="E119" s="76" t="s">
        <v>45</v>
      </c>
      <c r="F119" s="76"/>
      <c r="G119" s="161">
        <f>G120</f>
        <v>35.119999999999997</v>
      </c>
      <c r="H119" s="161">
        <f>H120</f>
        <v>35.119999999999997</v>
      </c>
      <c r="I119" s="198">
        <f t="shared" si="10"/>
        <v>1</v>
      </c>
    </row>
    <row r="120" spans="1:9" ht="25.5">
      <c r="A120" s="286">
        <v>111</v>
      </c>
      <c r="B120" s="223" t="s">
        <v>132</v>
      </c>
      <c r="C120" s="160">
        <v>807</v>
      </c>
      <c r="D120" s="76" t="s">
        <v>347</v>
      </c>
      <c r="E120" s="76" t="s">
        <v>38</v>
      </c>
      <c r="F120" s="76"/>
      <c r="G120" s="161">
        <f>G121</f>
        <v>35.119999999999997</v>
      </c>
      <c r="H120" s="161">
        <f>H121</f>
        <v>35.119999999999997</v>
      </c>
      <c r="I120" s="198">
        <f t="shared" si="10"/>
        <v>1</v>
      </c>
    </row>
    <row r="121" spans="1:9">
      <c r="A121" s="243">
        <v>112</v>
      </c>
      <c r="B121" s="19" t="s">
        <v>35</v>
      </c>
      <c r="C121" s="160">
        <v>807</v>
      </c>
      <c r="D121" s="76" t="s">
        <v>347</v>
      </c>
      <c r="E121" s="76" t="s">
        <v>38</v>
      </c>
      <c r="F121" s="76" t="s">
        <v>114</v>
      </c>
      <c r="G121" s="161">
        <v>35.119999999999997</v>
      </c>
      <c r="H121" s="161">
        <v>35.119999999999997</v>
      </c>
      <c r="I121" s="198">
        <f t="shared" si="10"/>
        <v>1</v>
      </c>
    </row>
    <row r="122" spans="1:9" ht="25.5">
      <c r="A122" s="286">
        <v>113</v>
      </c>
      <c r="B122" s="223" t="s">
        <v>365</v>
      </c>
      <c r="C122" s="160">
        <v>807</v>
      </c>
      <c r="D122" s="76" t="s">
        <v>347</v>
      </c>
      <c r="E122" s="76" t="s">
        <v>38</v>
      </c>
      <c r="F122" s="76" t="s">
        <v>115</v>
      </c>
      <c r="G122" s="161">
        <f>G121</f>
        <v>35.119999999999997</v>
      </c>
      <c r="H122" s="161">
        <f>H121</f>
        <v>35.119999999999997</v>
      </c>
      <c r="I122" s="198">
        <f t="shared" si="10"/>
        <v>1</v>
      </c>
    </row>
    <row r="123" spans="1:9">
      <c r="A123" s="243">
        <v>114</v>
      </c>
      <c r="B123" s="17" t="s">
        <v>43</v>
      </c>
      <c r="C123" s="158">
        <v>807</v>
      </c>
      <c r="D123" s="177" t="s">
        <v>151</v>
      </c>
      <c r="E123" s="83"/>
      <c r="F123" s="83"/>
      <c r="G123" s="159">
        <f t="shared" ref="G123:H127" si="13">G124</f>
        <v>20.63184</v>
      </c>
      <c r="H123" s="159">
        <f t="shared" si="13"/>
        <v>20.63184</v>
      </c>
      <c r="I123" s="197">
        <f t="shared" si="10"/>
        <v>1</v>
      </c>
    </row>
    <row r="124" spans="1:9">
      <c r="A124" s="286">
        <v>115</v>
      </c>
      <c r="B124" s="218" t="s">
        <v>177</v>
      </c>
      <c r="C124" s="160">
        <v>807</v>
      </c>
      <c r="D124" s="76" t="s">
        <v>159</v>
      </c>
      <c r="E124" s="76"/>
      <c r="F124" s="76"/>
      <c r="G124" s="161">
        <f t="shared" si="13"/>
        <v>20.63184</v>
      </c>
      <c r="H124" s="161">
        <f t="shared" si="13"/>
        <v>20.63184</v>
      </c>
      <c r="I124" s="198">
        <f t="shared" si="10"/>
        <v>1</v>
      </c>
    </row>
    <row r="125" spans="1:9" ht="25.5">
      <c r="A125" s="243">
        <v>116</v>
      </c>
      <c r="B125" s="19" t="s">
        <v>317</v>
      </c>
      <c r="C125" s="160">
        <v>807</v>
      </c>
      <c r="D125" s="76" t="s">
        <v>318</v>
      </c>
      <c r="E125" s="76"/>
      <c r="F125" s="76"/>
      <c r="G125" s="161">
        <f t="shared" si="13"/>
        <v>20.63184</v>
      </c>
      <c r="H125" s="161">
        <f t="shared" si="13"/>
        <v>20.63184</v>
      </c>
      <c r="I125" s="198">
        <f t="shared" si="10"/>
        <v>1</v>
      </c>
    </row>
    <row r="126" spans="1:9" ht="25.5">
      <c r="A126" s="286">
        <v>117</v>
      </c>
      <c r="B126" s="223" t="s">
        <v>133</v>
      </c>
      <c r="C126" s="160">
        <v>807</v>
      </c>
      <c r="D126" s="76" t="s">
        <v>318</v>
      </c>
      <c r="E126" s="76" t="s">
        <v>45</v>
      </c>
      <c r="F126" s="76"/>
      <c r="G126" s="161">
        <f t="shared" si="13"/>
        <v>20.63184</v>
      </c>
      <c r="H126" s="161">
        <f t="shared" si="13"/>
        <v>20.63184</v>
      </c>
      <c r="I126" s="198">
        <f t="shared" si="10"/>
        <v>1</v>
      </c>
    </row>
    <row r="127" spans="1:9" s="12" customFormat="1" ht="24" customHeight="1">
      <c r="A127" s="243">
        <v>118</v>
      </c>
      <c r="B127" s="223" t="s">
        <v>132</v>
      </c>
      <c r="C127" s="160">
        <v>807</v>
      </c>
      <c r="D127" s="76" t="s">
        <v>318</v>
      </c>
      <c r="E127" s="76" t="s">
        <v>38</v>
      </c>
      <c r="F127" s="76"/>
      <c r="G127" s="161">
        <f t="shared" si="13"/>
        <v>20.63184</v>
      </c>
      <c r="H127" s="161">
        <f t="shared" si="13"/>
        <v>20.63184</v>
      </c>
      <c r="I127" s="198">
        <f t="shared" si="10"/>
        <v>1</v>
      </c>
    </row>
    <row r="128" spans="1:9">
      <c r="A128" s="286">
        <v>119</v>
      </c>
      <c r="B128" s="19" t="s">
        <v>34</v>
      </c>
      <c r="C128" s="160">
        <v>807</v>
      </c>
      <c r="D128" s="76" t="s">
        <v>318</v>
      </c>
      <c r="E128" s="76" t="s">
        <v>38</v>
      </c>
      <c r="F128" s="76" t="s">
        <v>118</v>
      </c>
      <c r="G128" s="161">
        <v>20.63184</v>
      </c>
      <c r="H128" s="161">
        <v>20.63184</v>
      </c>
      <c r="I128" s="198">
        <f t="shared" si="10"/>
        <v>1</v>
      </c>
    </row>
    <row r="129" spans="1:9" s="12" customFormat="1" ht="30" customHeight="1">
      <c r="A129" s="243">
        <v>120</v>
      </c>
      <c r="B129" s="223" t="s">
        <v>315</v>
      </c>
      <c r="C129" s="160">
        <v>807</v>
      </c>
      <c r="D129" s="76" t="s">
        <v>318</v>
      </c>
      <c r="E129" s="76" t="s">
        <v>38</v>
      </c>
      <c r="F129" s="76" t="s">
        <v>314</v>
      </c>
      <c r="G129" s="161">
        <f>G128</f>
        <v>20.63184</v>
      </c>
      <c r="H129" s="161">
        <f>H128</f>
        <v>20.63184</v>
      </c>
      <c r="I129" s="198">
        <f t="shared" si="10"/>
        <v>1</v>
      </c>
    </row>
    <row r="130" spans="1:9">
      <c r="A130" s="286">
        <v>121</v>
      </c>
      <c r="B130" s="17" t="s">
        <v>43</v>
      </c>
      <c r="C130" s="158">
        <v>807</v>
      </c>
      <c r="D130" s="177" t="s">
        <v>151</v>
      </c>
      <c r="E130" s="83"/>
      <c r="F130" s="83"/>
      <c r="G130" s="159">
        <f t="shared" ref="G130:H134" si="14">G131</f>
        <v>30</v>
      </c>
      <c r="H130" s="159">
        <f t="shared" si="14"/>
        <v>30</v>
      </c>
      <c r="I130" s="197">
        <f t="shared" si="10"/>
        <v>1</v>
      </c>
    </row>
    <row r="131" spans="1:9">
      <c r="A131" s="243">
        <v>122</v>
      </c>
      <c r="B131" s="218" t="s">
        <v>177</v>
      </c>
      <c r="C131" s="160">
        <v>807</v>
      </c>
      <c r="D131" s="76" t="s">
        <v>159</v>
      </c>
      <c r="E131" s="76"/>
      <c r="F131" s="76"/>
      <c r="G131" s="161">
        <f t="shared" si="14"/>
        <v>30</v>
      </c>
      <c r="H131" s="161">
        <f t="shared" si="14"/>
        <v>30</v>
      </c>
      <c r="I131" s="198">
        <f t="shared" si="10"/>
        <v>1</v>
      </c>
    </row>
    <row r="132" spans="1:9" ht="25.5">
      <c r="A132" s="286">
        <v>123</v>
      </c>
      <c r="B132" s="19" t="s">
        <v>320</v>
      </c>
      <c r="C132" s="160">
        <v>807</v>
      </c>
      <c r="D132" s="76" t="s">
        <v>366</v>
      </c>
      <c r="E132" s="76"/>
      <c r="F132" s="76"/>
      <c r="G132" s="161">
        <f t="shared" si="14"/>
        <v>30</v>
      </c>
      <c r="H132" s="161">
        <f t="shared" si="14"/>
        <v>30</v>
      </c>
      <c r="I132" s="198">
        <f t="shared" si="10"/>
        <v>1</v>
      </c>
    </row>
    <row r="133" spans="1:9" ht="25.5">
      <c r="A133" s="243">
        <v>124</v>
      </c>
      <c r="B133" s="223" t="s">
        <v>133</v>
      </c>
      <c r="C133" s="160">
        <v>807</v>
      </c>
      <c r="D133" s="76" t="s">
        <v>366</v>
      </c>
      <c r="E133" s="76" t="s">
        <v>45</v>
      </c>
      <c r="F133" s="76"/>
      <c r="G133" s="161">
        <f t="shared" si="14"/>
        <v>30</v>
      </c>
      <c r="H133" s="161">
        <f t="shared" si="14"/>
        <v>30</v>
      </c>
      <c r="I133" s="198">
        <f t="shared" si="10"/>
        <v>1</v>
      </c>
    </row>
    <row r="134" spans="1:9" s="12" customFormat="1" ht="29.25" customHeight="1">
      <c r="A134" s="286">
        <v>125</v>
      </c>
      <c r="B134" s="223" t="s">
        <v>132</v>
      </c>
      <c r="C134" s="160">
        <v>807</v>
      </c>
      <c r="D134" s="76" t="s">
        <v>366</v>
      </c>
      <c r="E134" s="76" t="s">
        <v>38</v>
      </c>
      <c r="F134" s="76"/>
      <c r="G134" s="161">
        <f t="shared" si="14"/>
        <v>30</v>
      </c>
      <c r="H134" s="161">
        <f t="shared" si="14"/>
        <v>30</v>
      </c>
      <c r="I134" s="198">
        <f t="shared" si="10"/>
        <v>1</v>
      </c>
    </row>
    <row r="135" spans="1:9">
      <c r="A135" s="243">
        <v>126</v>
      </c>
      <c r="B135" s="19" t="s">
        <v>34</v>
      </c>
      <c r="C135" s="160">
        <v>807</v>
      </c>
      <c r="D135" s="76" t="s">
        <v>366</v>
      </c>
      <c r="E135" s="76" t="s">
        <v>38</v>
      </c>
      <c r="F135" s="76" t="s">
        <v>118</v>
      </c>
      <c r="G135" s="161">
        <v>30</v>
      </c>
      <c r="H135" s="161">
        <v>30</v>
      </c>
      <c r="I135" s="198">
        <f t="shared" si="10"/>
        <v>1</v>
      </c>
    </row>
    <row r="136" spans="1:9" s="12" customFormat="1" ht="30.75" customHeight="1">
      <c r="A136" s="286">
        <v>127</v>
      </c>
      <c r="B136" s="223" t="s">
        <v>315</v>
      </c>
      <c r="C136" s="160">
        <v>807</v>
      </c>
      <c r="D136" s="76" t="s">
        <v>366</v>
      </c>
      <c r="E136" s="76" t="s">
        <v>38</v>
      </c>
      <c r="F136" s="76" t="s">
        <v>314</v>
      </c>
      <c r="G136" s="161">
        <f>G135</f>
        <v>30</v>
      </c>
      <c r="H136" s="161">
        <f>H135</f>
        <v>30</v>
      </c>
      <c r="I136" s="198">
        <f t="shared" si="10"/>
        <v>1</v>
      </c>
    </row>
    <row r="137" spans="1:9">
      <c r="A137" s="243">
        <v>128</v>
      </c>
      <c r="B137" s="17" t="s">
        <v>43</v>
      </c>
      <c r="C137" s="158">
        <v>807</v>
      </c>
      <c r="D137" s="177" t="s">
        <v>151</v>
      </c>
      <c r="E137" s="83"/>
      <c r="F137" s="83"/>
      <c r="G137" s="159">
        <f t="shared" ref="G137:H141" si="15">G138</f>
        <v>41.246699999999997</v>
      </c>
      <c r="H137" s="159">
        <f t="shared" si="15"/>
        <v>41.246699999999997</v>
      </c>
      <c r="I137" s="198">
        <f t="shared" si="10"/>
        <v>1</v>
      </c>
    </row>
    <row r="138" spans="1:9">
      <c r="A138" s="286">
        <v>129</v>
      </c>
      <c r="B138" s="218" t="s">
        <v>177</v>
      </c>
      <c r="C138" s="160">
        <v>807</v>
      </c>
      <c r="D138" s="76" t="s">
        <v>159</v>
      </c>
      <c r="E138" s="76"/>
      <c r="F138" s="76"/>
      <c r="G138" s="161">
        <f t="shared" si="15"/>
        <v>41.246699999999997</v>
      </c>
      <c r="H138" s="161">
        <f t="shared" si="15"/>
        <v>41.246699999999997</v>
      </c>
      <c r="I138" s="198">
        <f t="shared" si="10"/>
        <v>1</v>
      </c>
    </row>
    <row r="139" spans="1:9" ht="25.5">
      <c r="A139" s="243">
        <v>130</v>
      </c>
      <c r="B139" s="19" t="s">
        <v>320</v>
      </c>
      <c r="C139" s="160">
        <v>807</v>
      </c>
      <c r="D139" s="76" t="s">
        <v>366</v>
      </c>
      <c r="E139" s="76"/>
      <c r="F139" s="76"/>
      <c r="G139" s="161">
        <f t="shared" si="15"/>
        <v>41.246699999999997</v>
      </c>
      <c r="H139" s="161">
        <f t="shared" si="15"/>
        <v>41.246699999999997</v>
      </c>
      <c r="I139" s="198">
        <f t="shared" ref="I139:I202" si="16">H139/G139</f>
        <v>1</v>
      </c>
    </row>
    <row r="140" spans="1:9" ht="25.5">
      <c r="A140" s="286">
        <v>131</v>
      </c>
      <c r="B140" s="223" t="s">
        <v>133</v>
      </c>
      <c r="C140" s="160">
        <v>807</v>
      </c>
      <c r="D140" s="76" t="s">
        <v>366</v>
      </c>
      <c r="E140" s="76" t="s">
        <v>45</v>
      </c>
      <c r="F140" s="76"/>
      <c r="G140" s="161">
        <f t="shared" si="15"/>
        <v>41.246699999999997</v>
      </c>
      <c r="H140" s="161">
        <f t="shared" si="15"/>
        <v>41.246699999999997</v>
      </c>
      <c r="I140" s="198">
        <f t="shared" si="16"/>
        <v>1</v>
      </c>
    </row>
    <row r="141" spans="1:9" s="12" customFormat="1" ht="25.5" customHeight="1">
      <c r="A141" s="243">
        <v>132</v>
      </c>
      <c r="B141" s="223" t="s">
        <v>132</v>
      </c>
      <c r="C141" s="160">
        <v>807</v>
      </c>
      <c r="D141" s="76" t="s">
        <v>366</v>
      </c>
      <c r="E141" s="76" t="s">
        <v>38</v>
      </c>
      <c r="F141" s="76"/>
      <c r="G141" s="161">
        <f t="shared" si="15"/>
        <v>41.246699999999997</v>
      </c>
      <c r="H141" s="161">
        <f t="shared" si="15"/>
        <v>41.246699999999997</v>
      </c>
      <c r="I141" s="198">
        <f t="shared" si="16"/>
        <v>1</v>
      </c>
    </row>
    <row r="142" spans="1:9">
      <c r="A142" s="286">
        <v>133</v>
      </c>
      <c r="B142" s="19" t="s">
        <v>34</v>
      </c>
      <c r="C142" s="160">
        <v>807</v>
      </c>
      <c r="D142" s="76" t="s">
        <v>366</v>
      </c>
      <c r="E142" s="76" t="s">
        <v>38</v>
      </c>
      <c r="F142" s="76" t="s">
        <v>118</v>
      </c>
      <c r="G142" s="161">
        <v>41.246699999999997</v>
      </c>
      <c r="H142" s="161">
        <v>41.246699999999997</v>
      </c>
      <c r="I142" s="198">
        <f t="shared" si="16"/>
        <v>1</v>
      </c>
    </row>
    <row r="143" spans="1:9" s="12" customFormat="1" ht="28.5" customHeight="1">
      <c r="A143" s="243">
        <v>134</v>
      </c>
      <c r="B143" s="223" t="s">
        <v>36</v>
      </c>
      <c r="C143" s="160">
        <v>807</v>
      </c>
      <c r="D143" s="76" t="s">
        <v>366</v>
      </c>
      <c r="E143" s="76" t="s">
        <v>38</v>
      </c>
      <c r="F143" s="76" t="s">
        <v>119</v>
      </c>
      <c r="G143" s="161">
        <f>G142</f>
        <v>41.246699999999997</v>
      </c>
      <c r="H143" s="161">
        <f>H142</f>
        <v>41.246699999999997</v>
      </c>
      <c r="I143" s="198">
        <f t="shared" si="16"/>
        <v>1</v>
      </c>
    </row>
    <row r="144" spans="1:9">
      <c r="A144" s="286">
        <v>135</v>
      </c>
      <c r="B144" s="17" t="s">
        <v>43</v>
      </c>
      <c r="C144" s="158">
        <v>807</v>
      </c>
      <c r="D144" s="177" t="s">
        <v>151</v>
      </c>
      <c r="E144" s="83"/>
      <c r="F144" s="83"/>
      <c r="G144" s="159">
        <f t="shared" ref="G144:H148" si="17">G145</f>
        <v>1307.7736500000001</v>
      </c>
      <c r="H144" s="159">
        <f t="shared" si="17"/>
        <v>1277.27287</v>
      </c>
      <c r="I144" s="197">
        <f t="shared" si="16"/>
        <v>0.97667732485663705</v>
      </c>
    </row>
    <row r="145" spans="1:9">
      <c r="A145" s="243">
        <v>136</v>
      </c>
      <c r="B145" s="218" t="s">
        <v>177</v>
      </c>
      <c r="C145" s="160">
        <v>807</v>
      </c>
      <c r="D145" s="76" t="s">
        <v>159</v>
      </c>
      <c r="E145" s="76"/>
      <c r="F145" s="76"/>
      <c r="G145" s="161">
        <f t="shared" si="17"/>
        <v>1307.7736500000001</v>
      </c>
      <c r="H145" s="161">
        <f t="shared" si="17"/>
        <v>1277.27287</v>
      </c>
      <c r="I145" s="198">
        <f t="shared" si="16"/>
        <v>0.97667732485663705</v>
      </c>
    </row>
    <row r="146" spans="1:9" ht="25.5">
      <c r="A146" s="286">
        <v>137</v>
      </c>
      <c r="B146" s="19" t="s">
        <v>320</v>
      </c>
      <c r="C146" s="160">
        <v>807</v>
      </c>
      <c r="D146" s="76" t="s">
        <v>319</v>
      </c>
      <c r="E146" s="76"/>
      <c r="F146" s="76"/>
      <c r="G146" s="161">
        <f t="shared" si="17"/>
        <v>1307.7736500000001</v>
      </c>
      <c r="H146" s="161">
        <f t="shared" si="17"/>
        <v>1277.27287</v>
      </c>
      <c r="I146" s="198">
        <f t="shared" si="16"/>
        <v>0.97667732485663705</v>
      </c>
    </row>
    <row r="147" spans="1:9" ht="25.5">
      <c r="A147" s="243">
        <v>138</v>
      </c>
      <c r="B147" s="223" t="s">
        <v>133</v>
      </c>
      <c r="C147" s="160">
        <v>807</v>
      </c>
      <c r="D147" s="76" t="s">
        <v>319</v>
      </c>
      <c r="E147" s="76" t="s">
        <v>45</v>
      </c>
      <c r="F147" s="76"/>
      <c r="G147" s="161">
        <f t="shared" si="17"/>
        <v>1307.7736500000001</v>
      </c>
      <c r="H147" s="161">
        <f t="shared" si="17"/>
        <v>1277.27287</v>
      </c>
      <c r="I147" s="198">
        <f t="shared" si="16"/>
        <v>0.97667732485663705</v>
      </c>
    </row>
    <row r="148" spans="1:9" s="12" customFormat="1" ht="25.5" customHeight="1">
      <c r="A148" s="286">
        <v>139</v>
      </c>
      <c r="B148" s="223" t="s">
        <v>132</v>
      </c>
      <c r="C148" s="160">
        <v>807</v>
      </c>
      <c r="D148" s="76" t="s">
        <v>319</v>
      </c>
      <c r="E148" s="76" t="s">
        <v>38</v>
      </c>
      <c r="F148" s="76"/>
      <c r="G148" s="161">
        <f t="shared" si="17"/>
        <v>1307.7736500000001</v>
      </c>
      <c r="H148" s="161">
        <f t="shared" si="17"/>
        <v>1277.27287</v>
      </c>
      <c r="I148" s="198">
        <f t="shared" si="16"/>
        <v>0.97667732485663705</v>
      </c>
    </row>
    <row r="149" spans="1:9">
      <c r="A149" s="243">
        <v>140</v>
      </c>
      <c r="B149" s="19" t="s">
        <v>34</v>
      </c>
      <c r="C149" s="160">
        <v>807</v>
      </c>
      <c r="D149" s="76" t="s">
        <v>319</v>
      </c>
      <c r="E149" s="76" t="s">
        <v>38</v>
      </c>
      <c r="F149" s="76" t="s">
        <v>118</v>
      </c>
      <c r="G149" s="161">
        <v>1307.7736500000001</v>
      </c>
      <c r="H149" s="161">
        <v>1277.27287</v>
      </c>
      <c r="I149" s="198">
        <f t="shared" si="16"/>
        <v>0.97667732485663705</v>
      </c>
    </row>
    <row r="150" spans="1:9" s="12" customFormat="1" ht="30" customHeight="1">
      <c r="A150" s="286">
        <v>141</v>
      </c>
      <c r="B150" s="223" t="s">
        <v>315</v>
      </c>
      <c r="C150" s="160">
        <v>807</v>
      </c>
      <c r="D150" s="76" t="s">
        <v>319</v>
      </c>
      <c r="E150" s="76" t="s">
        <v>38</v>
      </c>
      <c r="F150" s="76" t="s">
        <v>314</v>
      </c>
      <c r="G150" s="161">
        <f>G149</f>
        <v>1307.7736500000001</v>
      </c>
      <c r="H150" s="161">
        <f>H149</f>
        <v>1277.27287</v>
      </c>
      <c r="I150" s="198">
        <f t="shared" si="16"/>
        <v>0.97667732485663705</v>
      </c>
    </row>
    <row r="151" spans="1:9">
      <c r="A151" s="243">
        <v>142</v>
      </c>
      <c r="B151" s="17" t="s">
        <v>43</v>
      </c>
      <c r="C151" s="158">
        <v>807</v>
      </c>
      <c r="D151" s="177" t="s">
        <v>151</v>
      </c>
      <c r="E151" s="83"/>
      <c r="F151" s="83"/>
      <c r="G151" s="159">
        <f t="shared" ref="G151:H153" si="18">G152</f>
        <v>9.6</v>
      </c>
      <c r="H151" s="159">
        <f t="shared" si="18"/>
        <v>9.6</v>
      </c>
      <c r="I151" s="197">
        <f t="shared" si="16"/>
        <v>1</v>
      </c>
    </row>
    <row r="152" spans="1:9">
      <c r="A152" s="286">
        <v>143</v>
      </c>
      <c r="B152" s="218" t="s">
        <v>177</v>
      </c>
      <c r="C152" s="160">
        <v>807</v>
      </c>
      <c r="D152" s="76" t="s">
        <v>159</v>
      </c>
      <c r="E152" s="76"/>
      <c r="F152" s="76"/>
      <c r="G152" s="161">
        <f t="shared" si="18"/>
        <v>9.6</v>
      </c>
      <c r="H152" s="161">
        <f t="shared" si="18"/>
        <v>9.6</v>
      </c>
      <c r="I152" s="198">
        <f t="shared" si="16"/>
        <v>1</v>
      </c>
    </row>
    <row r="153" spans="1:9" ht="25.5">
      <c r="A153" s="243">
        <v>144</v>
      </c>
      <c r="B153" s="19" t="s">
        <v>498</v>
      </c>
      <c r="C153" s="160">
        <v>807</v>
      </c>
      <c r="D153" s="76" t="s">
        <v>493</v>
      </c>
      <c r="E153" s="76"/>
      <c r="F153" s="76"/>
      <c r="G153" s="161">
        <f t="shared" si="18"/>
        <v>9.6</v>
      </c>
      <c r="H153" s="161">
        <f t="shared" si="18"/>
        <v>9.6</v>
      </c>
      <c r="I153" s="198">
        <f t="shared" si="16"/>
        <v>1</v>
      </c>
    </row>
    <row r="154" spans="1:9" ht="25.5">
      <c r="A154" s="286">
        <v>145</v>
      </c>
      <c r="B154" s="223" t="s">
        <v>133</v>
      </c>
      <c r="C154" s="160">
        <v>807</v>
      </c>
      <c r="D154" s="76" t="s">
        <v>493</v>
      </c>
      <c r="E154" s="76" t="s">
        <v>45</v>
      </c>
      <c r="F154" s="76"/>
      <c r="G154" s="161">
        <v>9.6</v>
      </c>
      <c r="H154" s="161">
        <v>9.6</v>
      </c>
      <c r="I154" s="198">
        <f t="shared" si="16"/>
        <v>1</v>
      </c>
    </row>
    <row r="155" spans="1:9" s="12" customFormat="1" ht="29.25" customHeight="1">
      <c r="A155" s="243">
        <v>146</v>
      </c>
      <c r="B155" s="223" t="s">
        <v>132</v>
      </c>
      <c r="C155" s="160">
        <v>807</v>
      </c>
      <c r="D155" s="76" t="s">
        <v>493</v>
      </c>
      <c r="E155" s="76" t="s">
        <v>38</v>
      </c>
      <c r="F155" s="76"/>
      <c r="G155" s="161">
        <f t="shared" ref="G155:H157" si="19">G154</f>
        <v>9.6</v>
      </c>
      <c r="H155" s="161">
        <f t="shared" si="19"/>
        <v>9.6</v>
      </c>
      <c r="I155" s="198">
        <f t="shared" si="16"/>
        <v>1</v>
      </c>
    </row>
    <row r="156" spans="1:9">
      <c r="A156" s="286">
        <v>147</v>
      </c>
      <c r="B156" s="19" t="s">
        <v>270</v>
      </c>
      <c r="C156" s="160">
        <v>807</v>
      </c>
      <c r="D156" s="76" t="s">
        <v>493</v>
      </c>
      <c r="E156" s="76" t="s">
        <v>38</v>
      </c>
      <c r="F156" s="76" t="s">
        <v>271</v>
      </c>
      <c r="G156" s="161">
        <f t="shared" si="19"/>
        <v>9.6</v>
      </c>
      <c r="H156" s="161">
        <f t="shared" si="19"/>
        <v>9.6</v>
      </c>
      <c r="I156" s="198">
        <f t="shared" si="16"/>
        <v>1</v>
      </c>
    </row>
    <row r="157" spans="1:9" ht="33.75" customHeight="1">
      <c r="A157" s="243">
        <v>148</v>
      </c>
      <c r="B157" s="223" t="s">
        <v>272</v>
      </c>
      <c r="C157" s="160">
        <v>807</v>
      </c>
      <c r="D157" s="76" t="s">
        <v>493</v>
      </c>
      <c r="E157" s="76" t="s">
        <v>38</v>
      </c>
      <c r="F157" s="76" t="s">
        <v>273</v>
      </c>
      <c r="G157" s="161">
        <f t="shared" si="19"/>
        <v>9.6</v>
      </c>
      <c r="H157" s="161">
        <f t="shared" si="19"/>
        <v>9.6</v>
      </c>
      <c r="I157" s="198">
        <f t="shared" si="16"/>
        <v>1</v>
      </c>
    </row>
    <row r="158" spans="1:9">
      <c r="A158" s="286">
        <v>149</v>
      </c>
      <c r="B158" s="17" t="s">
        <v>43</v>
      </c>
      <c r="C158" s="158">
        <v>807</v>
      </c>
      <c r="D158" s="177" t="s">
        <v>151</v>
      </c>
      <c r="E158" s="83"/>
      <c r="F158" s="83"/>
      <c r="G158" s="159">
        <f t="shared" ref="G158:H162" si="20">G159</f>
        <v>37.612319999999997</v>
      </c>
      <c r="H158" s="159">
        <f t="shared" si="20"/>
        <v>37.612319999999997</v>
      </c>
      <c r="I158" s="197">
        <f t="shared" si="16"/>
        <v>1</v>
      </c>
    </row>
    <row r="159" spans="1:9" ht="29.25" customHeight="1">
      <c r="A159" s="243">
        <v>150</v>
      </c>
      <c r="B159" s="218" t="s">
        <v>177</v>
      </c>
      <c r="C159" s="160">
        <v>807</v>
      </c>
      <c r="D159" s="76" t="s">
        <v>159</v>
      </c>
      <c r="E159" s="76"/>
      <c r="F159" s="76"/>
      <c r="G159" s="161">
        <f t="shared" si="20"/>
        <v>37.612319999999997</v>
      </c>
      <c r="H159" s="161">
        <f t="shared" si="20"/>
        <v>37.612319999999997</v>
      </c>
      <c r="I159" s="198">
        <f t="shared" si="16"/>
        <v>1</v>
      </c>
    </row>
    <row r="160" spans="1:9" s="12" customFormat="1" ht="58.5" customHeight="1">
      <c r="A160" s="286">
        <v>151</v>
      </c>
      <c r="B160" s="19" t="s">
        <v>274</v>
      </c>
      <c r="C160" s="160">
        <v>807</v>
      </c>
      <c r="D160" s="76" t="s">
        <v>275</v>
      </c>
      <c r="E160" s="76"/>
      <c r="F160" s="76"/>
      <c r="G160" s="161">
        <f t="shared" si="20"/>
        <v>37.612319999999997</v>
      </c>
      <c r="H160" s="161">
        <f t="shared" si="20"/>
        <v>37.612319999999997</v>
      </c>
      <c r="I160" s="198">
        <f t="shared" si="16"/>
        <v>1</v>
      </c>
    </row>
    <row r="161" spans="1:9" s="12" customFormat="1" ht="32.25" customHeight="1">
      <c r="A161" s="243">
        <v>152</v>
      </c>
      <c r="B161" s="223" t="s">
        <v>133</v>
      </c>
      <c r="C161" s="160">
        <v>807</v>
      </c>
      <c r="D161" s="76" t="s">
        <v>275</v>
      </c>
      <c r="E161" s="76" t="s">
        <v>55</v>
      </c>
      <c r="F161" s="76"/>
      <c r="G161" s="161">
        <f t="shared" si="20"/>
        <v>37.612319999999997</v>
      </c>
      <c r="H161" s="161">
        <f t="shared" si="20"/>
        <v>37.612319999999997</v>
      </c>
      <c r="I161" s="198">
        <f t="shared" si="16"/>
        <v>1</v>
      </c>
    </row>
    <row r="162" spans="1:9" s="12" customFormat="1" ht="25.5" customHeight="1">
      <c r="A162" s="286">
        <v>153</v>
      </c>
      <c r="B162" s="223" t="s">
        <v>132</v>
      </c>
      <c r="C162" s="160">
        <v>807</v>
      </c>
      <c r="D162" s="76" t="s">
        <v>275</v>
      </c>
      <c r="E162" s="76" t="s">
        <v>39</v>
      </c>
      <c r="F162" s="76"/>
      <c r="G162" s="161">
        <f t="shared" si="20"/>
        <v>37.612319999999997</v>
      </c>
      <c r="H162" s="161">
        <f t="shared" si="20"/>
        <v>37.612319999999997</v>
      </c>
      <c r="I162" s="198">
        <f t="shared" si="16"/>
        <v>1</v>
      </c>
    </row>
    <row r="163" spans="1:9">
      <c r="A163" s="243">
        <v>154</v>
      </c>
      <c r="B163" s="19" t="s">
        <v>34</v>
      </c>
      <c r="C163" s="160">
        <v>807</v>
      </c>
      <c r="D163" s="76" t="s">
        <v>275</v>
      </c>
      <c r="E163" s="76" t="s">
        <v>39</v>
      </c>
      <c r="F163" s="76" t="s">
        <v>118</v>
      </c>
      <c r="G163" s="161">
        <v>37.612319999999997</v>
      </c>
      <c r="H163" s="161">
        <v>37.612319999999997</v>
      </c>
      <c r="I163" s="198">
        <f t="shared" si="16"/>
        <v>1</v>
      </c>
    </row>
    <row r="164" spans="1:9" s="12" customFormat="1" ht="28.5" customHeight="1">
      <c r="A164" s="286">
        <v>155</v>
      </c>
      <c r="B164" s="223" t="s">
        <v>268</v>
      </c>
      <c r="C164" s="160">
        <v>807</v>
      </c>
      <c r="D164" s="76" t="s">
        <v>275</v>
      </c>
      <c r="E164" s="76" t="s">
        <v>39</v>
      </c>
      <c r="F164" s="76" t="s">
        <v>269</v>
      </c>
      <c r="G164" s="161">
        <f>G163</f>
        <v>37.612319999999997</v>
      </c>
      <c r="H164" s="161">
        <f>H163</f>
        <v>37.612319999999997</v>
      </c>
      <c r="I164" s="198">
        <f t="shared" si="16"/>
        <v>1</v>
      </c>
    </row>
    <row r="165" spans="1:9">
      <c r="A165" s="243">
        <v>156</v>
      </c>
      <c r="B165" s="17" t="s">
        <v>43</v>
      </c>
      <c r="C165" s="158">
        <v>807</v>
      </c>
      <c r="D165" s="177" t="s">
        <v>151</v>
      </c>
      <c r="E165" s="83"/>
      <c r="F165" s="83"/>
      <c r="G165" s="159">
        <f>G166+G172</f>
        <v>238.42500000000001</v>
      </c>
      <c r="H165" s="159">
        <f>H166+H172</f>
        <v>238.42500000000001</v>
      </c>
      <c r="I165" s="197">
        <f t="shared" si="16"/>
        <v>1</v>
      </c>
    </row>
    <row r="166" spans="1:9">
      <c r="A166" s="286">
        <v>157</v>
      </c>
      <c r="B166" s="19" t="s">
        <v>485</v>
      </c>
      <c r="C166" s="160">
        <v>807</v>
      </c>
      <c r="D166" s="77" t="s">
        <v>159</v>
      </c>
      <c r="E166" s="103"/>
      <c r="F166" s="77"/>
      <c r="G166" s="165">
        <f t="shared" ref="G166:H176" si="21">G167</f>
        <v>152.31200000000001</v>
      </c>
      <c r="H166" s="165">
        <f t="shared" si="21"/>
        <v>152.31200000000001</v>
      </c>
      <c r="I166" s="198">
        <f t="shared" si="16"/>
        <v>1</v>
      </c>
    </row>
    <row r="167" spans="1:9" ht="37.5" customHeight="1">
      <c r="A167" s="243">
        <v>158</v>
      </c>
      <c r="B167" s="8" t="s">
        <v>499</v>
      </c>
      <c r="C167" s="160">
        <v>807</v>
      </c>
      <c r="D167" s="76" t="s">
        <v>472</v>
      </c>
      <c r="E167" s="103"/>
      <c r="F167" s="77"/>
      <c r="G167" s="165">
        <f t="shared" si="21"/>
        <v>152.31200000000001</v>
      </c>
      <c r="H167" s="165">
        <f t="shared" si="21"/>
        <v>152.31200000000001</v>
      </c>
      <c r="I167" s="198">
        <f t="shared" si="16"/>
        <v>1</v>
      </c>
    </row>
    <row r="168" spans="1:9" ht="18" customHeight="1">
      <c r="A168" s="286">
        <v>159</v>
      </c>
      <c r="B168" s="7" t="s">
        <v>51</v>
      </c>
      <c r="C168" s="160">
        <v>807</v>
      </c>
      <c r="D168" s="76" t="s">
        <v>472</v>
      </c>
      <c r="E168" s="224">
        <v>800</v>
      </c>
      <c r="F168" s="76"/>
      <c r="G168" s="165">
        <f t="shared" si="21"/>
        <v>152.31200000000001</v>
      </c>
      <c r="H168" s="165">
        <f t="shared" si="21"/>
        <v>152.31200000000001</v>
      </c>
      <c r="I168" s="198">
        <f t="shared" si="16"/>
        <v>1</v>
      </c>
    </row>
    <row r="169" spans="1:9" s="12" customFormat="1" ht="27" customHeight="1">
      <c r="A169" s="243">
        <v>160</v>
      </c>
      <c r="B169" s="7" t="s">
        <v>473</v>
      </c>
      <c r="C169" s="160">
        <v>807</v>
      </c>
      <c r="D169" s="76" t="s">
        <v>472</v>
      </c>
      <c r="E169" s="103">
        <v>880</v>
      </c>
      <c r="F169" s="77"/>
      <c r="G169" s="165">
        <f t="shared" si="21"/>
        <v>152.31200000000001</v>
      </c>
      <c r="H169" s="165">
        <f t="shared" si="21"/>
        <v>152.31200000000001</v>
      </c>
      <c r="I169" s="198">
        <f t="shared" si="16"/>
        <v>1</v>
      </c>
    </row>
    <row r="170" spans="1:9">
      <c r="A170" s="286">
        <v>161</v>
      </c>
      <c r="B170" s="9" t="s">
        <v>31</v>
      </c>
      <c r="C170" s="160">
        <v>807</v>
      </c>
      <c r="D170" s="76" t="s">
        <v>472</v>
      </c>
      <c r="E170" s="103">
        <v>880</v>
      </c>
      <c r="F170" s="77" t="s">
        <v>120</v>
      </c>
      <c r="G170" s="165">
        <f t="shared" si="21"/>
        <v>152.31200000000001</v>
      </c>
      <c r="H170" s="165">
        <f t="shared" si="21"/>
        <v>152.31200000000001</v>
      </c>
      <c r="I170" s="198">
        <f t="shared" si="16"/>
        <v>1</v>
      </c>
    </row>
    <row r="171" spans="1:9">
      <c r="A171" s="243">
        <v>162</v>
      </c>
      <c r="B171" s="8" t="s">
        <v>459</v>
      </c>
      <c r="C171" s="160">
        <v>807</v>
      </c>
      <c r="D171" s="76" t="s">
        <v>472</v>
      </c>
      <c r="E171" s="103">
        <v>880</v>
      </c>
      <c r="F171" s="77" t="s">
        <v>460</v>
      </c>
      <c r="G171" s="165">
        <v>152.31200000000001</v>
      </c>
      <c r="H171" s="165">
        <v>152.31200000000001</v>
      </c>
      <c r="I171" s="198">
        <f t="shared" si="16"/>
        <v>1</v>
      </c>
    </row>
    <row r="172" spans="1:9">
      <c r="A172" s="286">
        <v>163</v>
      </c>
      <c r="B172" s="19" t="s">
        <v>485</v>
      </c>
      <c r="C172" s="160">
        <v>807</v>
      </c>
      <c r="D172" s="77" t="s">
        <v>159</v>
      </c>
      <c r="E172" s="103"/>
      <c r="F172" s="77"/>
      <c r="G172" s="165">
        <f t="shared" si="21"/>
        <v>86.113</v>
      </c>
      <c r="H172" s="165">
        <f t="shared" si="21"/>
        <v>86.113</v>
      </c>
      <c r="I172" s="198">
        <f t="shared" si="16"/>
        <v>1</v>
      </c>
    </row>
    <row r="173" spans="1:9" ht="32.25" customHeight="1">
      <c r="A173" s="243">
        <v>164</v>
      </c>
      <c r="B173" s="8" t="s">
        <v>480</v>
      </c>
      <c r="C173" s="160">
        <v>807</v>
      </c>
      <c r="D173" s="76" t="s">
        <v>481</v>
      </c>
      <c r="E173" s="103"/>
      <c r="F173" s="77"/>
      <c r="G173" s="165">
        <f t="shared" si="21"/>
        <v>86.113</v>
      </c>
      <c r="H173" s="165">
        <f t="shared" si="21"/>
        <v>86.113</v>
      </c>
      <c r="I173" s="198">
        <f t="shared" si="16"/>
        <v>1</v>
      </c>
    </row>
    <row r="174" spans="1:9" ht="25.5">
      <c r="A174" s="286">
        <v>165</v>
      </c>
      <c r="B174" s="223" t="s">
        <v>133</v>
      </c>
      <c r="C174" s="160">
        <v>807</v>
      </c>
      <c r="D174" s="76" t="s">
        <v>481</v>
      </c>
      <c r="E174" s="76" t="s">
        <v>45</v>
      </c>
      <c r="F174" s="76"/>
      <c r="G174" s="165">
        <f t="shared" si="21"/>
        <v>86.113</v>
      </c>
      <c r="H174" s="165">
        <f t="shared" si="21"/>
        <v>86.113</v>
      </c>
      <c r="I174" s="198">
        <f t="shared" si="16"/>
        <v>1</v>
      </c>
    </row>
    <row r="175" spans="1:9" ht="34.5" customHeight="1">
      <c r="A175" s="243">
        <v>166</v>
      </c>
      <c r="B175" s="223" t="s">
        <v>132</v>
      </c>
      <c r="C175" s="160">
        <v>807</v>
      </c>
      <c r="D175" s="76" t="s">
        <v>481</v>
      </c>
      <c r="E175" s="76" t="s">
        <v>38</v>
      </c>
      <c r="F175" s="77"/>
      <c r="G175" s="165">
        <f t="shared" si="21"/>
        <v>86.113</v>
      </c>
      <c r="H175" s="165">
        <f t="shared" si="21"/>
        <v>86.113</v>
      </c>
      <c r="I175" s="198">
        <f t="shared" si="16"/>
        <v>1</v>
      </c>
    </row>
    <row r="176" spans="1:9">
      <c r="A176" s="286">
        <v>167</v>
      </c>
      <c r="B176" s="9" t="s">
        <v>31</v>
      </c>
      <c r="C176" s="160">
        <v>807</v>
      </c>
      <c r="D176" s="76" t="s">
        <v>481</v>
      </c>
      <c r="E176" s="76" t="s">
        <v>38</v>
      </c>
      <c r="F176" s="77" t="s">
        <v>120</v>
      </c>
      <c r="G176" s="165">
        <f t="shared" si="21"/>
        <v>86.113</v>
      </c>
      <c r="H176" s="165">
        <f t="shared" si="21"/>
        <v>86.113</v>
      </c>
      <c r="I176" s="198">
        <f t="shared" si="16"/>
        <v>1</v>
      </c>
    </row>
    <row r="177" spans="1:9">
      <c r="A177" s="243">
        <v>168</v>
      </c>
      <c r="B177" s="8" t="s">
        <v>54</v>
      </c>
      <c r="C177" s="160">
        <v>807</v>
      </c>
      <c r="D177" s="76" t="s">
        <v>481</v>
      </c>
      <c r="E177" s="76" t="s">
        <v>38</v>
      </c>
      <c r="F177" s="77" t="s">
        <v>124</v>
      </c>
      <c r="G177" s="165">
        <v>86.113</v>
      </c>
      <c r="H177" s="165">
        <v>86.113</v>
      </c>
      <c r="I177" s="198">
        <f t="shared" si="16"/>
        <v>1</v>
      </c>
    </row>
    <row r="178" spans="1:9">
      <c r="A178" s="286">
        <v>169</v>
      </c>
      <c r="B178" s="17" t="s">
        <v>475</v>
      </c>
      <c r="C178" s="158">
        <v>807</v>
      </c>
      <c r="D178" s="83" t="s">
        <v>476</v>
      </c>
      <c r="E178" s="225"/>
      <c r="F178" s="83"/>
      <c r="G178" s="159">
        <f t="shared" ref="G178:I182" si="22">G179</f>
        <v>0</v>
      </c>
      <c r="H178" s="159">
        <f t="shared" si="22"/>
        <v>0</v>
      </c>
      <c r="I178" s="159">
        <f t="shared" si="22"/>
        <v>0</v>
      </c>
    </row>
    <row r="179" spans="1:9" ht="45" customHeight="1">
      <c r="A179" s="243">
        <v>170</v>
      </c>
      <c r="B179" s="19" t="s">
        <v>500</v>
      </c>
      <c r="C179" s="160">
        <v>807</v>
      </c>
      <c r="D179" s="76" t="s">
        <v>478</v>
      </c>
      <c r="E179" s="103"/>
      <c r="F179" s="77"/>
      <c r="G179" s="161">
        <f t="shared" si="22"/>
        <v>0</v>
      </c>
      <c r="H179" s="161">
        <f t="shared" si="22"/>
        <v>0</v>
      </c>
      <c r="I179" s="161">
        <f t="shared" si="22"/>
        <v>0</v>
      </c>
    </row>
    <row r="180" spans="1:9">
      <c r="A180" s="286">
        <v>171</v>
      </c>
      <c r="B180" s="218" t="s">
        <v>51</v>
      </c>
      <c r="C180" s="160">
        <v>807</v>
      </c>
      <c r="D180" s="76" t="s">
        <v>478</v>
      </c>
      <c r="E180" s="224">
        <v>800</v>
      </c>
      <c r="F180" s="76"/>
      <c r="G180" s="161">
        <f t="shared" si="22"/>
        <v>0</v>
      </c>
      <c r="H180" s="161">
        <f t="shared" si="22"/>
        <v>0</v>
      </c>
      <c r="I180" s="161">
        <f t="shared" si="22"/>
        <v>0</v>
      </c>
    </row>
    <row r="181" spans="1:9">
      <c r="A181" s="243">
        <v>172</v>
      </c>
      <c r="B181" s="19" t="s">
        <v>479</v>
      </c>
      <c r="C181" s="160">
        <v>807</v>
      </c>
      <c r="D181" s="76" t="s">
        <v>478</v>
      </c>
      <c r="E181" s="103">
        <v>870</v>
      </c>
      <c r="F181" s="77"/>
      <c r="G181" s="161">
        <f t="shared" si="22"/>
        <v>0</v>
      </c>
      <c r="H181" s="161">
        <f t="shared" si="22"/>
        <v>0</v>
      </c>
      <c r="I181" s="161">
        <f t="shared" si="22"/>
        <v>0</v>
      </c>
    </row>
    <row r="182" spans="1:9">
      <c r="A182" s="286">
        <v>173</v>
      </c>
      <c r="B182" s="223" t="s">
        <v>31</v>
      </c>
      <c r="C182" s="160">
        <v>807</v>
      </c>
      <c r="D182" s="76" t="s">
        <v>478</v>
      </c>
      <c r="E182" s="103">
        <v>870</v>
      </c>
      <c r="F182" s="77" t="s">
        <v>120</v>
      </c>
      <c r="G182" s="161">
        <f t="shared" si="22"/>
        <v>0</v>
      </c>
      <c r="H182" s="161">
        <f t="shared" si="22"/>
        <v>0</v>
      </c>
      <c r="I182" s="161">
        <f t="shared" si="22"/>
        <v>0</v>
      </c>
    </row>
    <row r="183" spans="1:9">
      <c r="A183" s="243">
        <v>174</v>
      </c>
      <c r="B183" s="218" t="s">
        <v>461</v>
      </c>
      <c r="C183" s="160">
        <v>807</v>
      </c>
      <c r="D183" s="76" t="s">
        <v>478</v>
      </c>
      <c r="E183" s="103">
        <v>870</v>
      </c>
      <c r="F183" s="77" t="s">
        <v>462</v>
      </c>
      <c r="G183" s="161">
        <v>0</v>
      </c>
      <c r="H183" s="161">
        <v>0</v>
      </c>
      <c r="I183" s="161">
        <v>0</v>
      </c>
    </row>
    <row r="184" spans="1:9" ht="34.5" customHeight="1">
      <c r="A184" s="286">
        <v>175</v>
      </c>
      <c r="B184" s="226" t="s">
        <v>181</v>
      </c>
      <c r="C184" s="158">
        <v>807</v>
      </c>
      <c r="D184" s="178" t="s">
        <v>160</v>
      </c>
      <c r="E184" s="83"/>
      <c r="F184" s="178"/>
      <c r="G184" s="159">
        <f>G194+G185</f>
        <v>140.762</v>
      </c>
      <c r="H184" s="159">
        <f>H194+H185</f>
        <v>140.762</v>
      </c>
      <c r="I184" s="197">
        <f t="shared" si="16"/>
        <v>1</v>
      </c>
    </row>
    <row r="185" spans="1:9" ht="38.25">
      <c r="A185" s="243">
        <v>176</v>
      </c>
      <c r="B185" s="218" t="s">
        <v>199</v>
      </c>
      <c r="C185" s="160">
        <v>807</v>
      </c>
      <c r="D185" s="77" t="s">
        <v>162</v>
      </c>
      <c r="E185" s="83"/>
      <c r="F185" s="77"/>
      <c r="G185" s="161">
        <f>G190+G186</f>
        <v>139.1</v>
      </c>
      <c r="H185" s="161">
        <f>H190+H186</f>
        <v>139.1</v>
      </c>
      <c r="I185" s="198">
        <f t="shared" si="16"/>
        <v>1</v>
      </c>
    </row>
    <row r="186" spans="1:9" s="12" customFormat="1" ht="57" customHeight="1">
      <c r="A186" s="286">
        <v>177</v>
      </c>
      <c r="B186" s="218" t="s">
        <v>195</v>
      </c>
      <c r="C186" s="160">
        <v>807</v>
      </c>
      <c r="D186" s="77" t="s">
        <v>162</v>
      </c>
      <c r="E186" s="77" t="s">
        <v>44</v>
      </c>
      <c r="F186" s="77"/>
      <c r="G186" s="161">
        <f t="shared" ref="G186:H188" si="23">G187</f>
        <v>12.013579999999999</v>
      </c>
      <c r="H186" s="161">
        <f t="shared" si="23"/>
        <v>12.013579999999999</v>
      </c>
      <c r="I186" s="198">
        <f t="shared" si="16"/>
        <v>1</v>
      </c>
    </row>
    <row r="187" spans="1:9" ht="25.5">
      <c r="A187" s="243">
        <v>178</v>
      </c>
      <c r="B187" s="218" t="s">
        <v>49</v>
      </c>
      <c r="C187" s="160">
        <v>807</v>
      </c>
      <c r="D187" s="77" t="s">
        <v>162</v>
      </c>
      <c r="E187" s="77" t="s">
        <v>41</v>
      </c>
      <c r="F187" s="77"/>
      <c r="G187" s="161">
        <f t="shared" si="23"/>
        <v>12.013579999999999</v>
      </c>
      <c r="H187" s="161">
        <f t="shared" si="23"/>
        <v>12.013579999999999</v>
      </c>
      <c r="I187" s="198">
        <f t="shared" si="16"/>
        <v>1</v>
      </c>
    </row>
    <row r="188" spans="1:9">
      <c r="A188" s="286">
        <v>179</v>
      </c>
      <c r="B188" s="218" t="s">
        <v>59</v>
      </c>
      <c r="C188" s="160">
        <v>807</v>
      </c>
      <c r="D188" s="77" t="s">
        <v>162</v>
      </c>
      <c r="E188" s="77" t="s">
        <v>41</v>
      </c>
      <c r="F188" s="77" t="s">
        <v>125</v>
      </c>
      <c r="G188" s="161">
        <f t="shared" si="23"/>
        <v>12.013579999999999</v>
      </c>
      <c r="H188" s="161">
        <f t="shared" si="23"/>
        <v>12.013579999999999</v>
      </c>
      <c r="I188" s="198">
        <f t="shared" si="16"/>
        <v>1</v>
      </c>
    </row>
    <row r="189" spans="1:9">
      <c r="A189" s="243">
        <v>180</v>
      </c>
      <c r="B189" s="218" t="s">
        <v>60</v>
      </c>
      <c r="C189" s="160">
        <v>807</v>
      </c>
      <c r="D189" s="77" t="s">
        <v>162</v>
      </c>
      <c r="E189" s="77" t="s">
        <v>41</v>
      </c>
      <c r="F189" s="77" t="s">
        <v>126</v>
      </c>
      <c r="G189" s="161">
        <v>12.013579999999999</v>
      </c>
      <c r="H189" s="161">
        <v>12.013579999999999</v>
      </c>
      <c r="I189" s="198">
        <f t="shared" si="16"/>
        <v>1</v>
      </c>
    </row>
    <row r="190" spans="1:9" ht="38.25">
      <c r="A190" s="286">
        <v>181</v>
      </c>
      <c r="B190" s="218" t="s">
        <v>131</v>
      </c>
      <c r="C190" s="160">
        <v>807</v>
      </c>
      <c r="D190" s="77" t="s">
        <v>162</v>
      </c>
      <c r="E190" s="77" t="s">
        <v>45</v>
      </c>
      <c r="F190" s="77"/>
      <c r="G190" s="161">
        <f t="shared" ref="G190:H192" si="24">G191</f>
        <v>127.08642</v>
      </c>
      <c r="H190" s="161">
        <f t="shared" si="24"/>
        <v>127.08642</v>
      </c>
      <c r="I190" s="198">
        <f t="shared" si="16"/>
        <v>1</v>
      </c>
    </row>
    <row r="191" spans="1:9" ht="34.5" customHeight="1">
      <c r="A191" s="243">
        <v>182</v>
      </c>
      <c r="B191" s="218" t="s">
        <v>1</v>
      </c>
      <c r="C191" s="160">
        <v>807</v>
      </c>
      <c r="D191" s="77" t="s">
        <v>162</v>
      </c>
      <c r="E191" s="77" t="s">
        <v>38</v>
      </c>
      <c r="F191" s="77"/>
      <c r="G191" s="161">
        <f t="shared" si="24"/>
        <v>127.08642</v>
      </c>
      <c r="H191" s="161">
        <f t="shared" si="24"/>
        <v>127.08642</v>
      </c>
      <c r="I191" s="198">
        <f t="shared" si="16"/>
        <v>1</v>
      </c>
    </row>
    <row r="192" spans="1:9">
      <c r="A192" s="286">
        <v>183</v>
      </c>
      <c r="B192" s="218" t="s">
        <v>59</v>
      </c>
      <c r="C192" s="160">
        <v>807</v>
      </c>
      <c r="D192" s="77" t="s">
        <v>162</v>
      </c>
      <c r="E192" s="77" t="s">
        <v>38</v>
      </c>
      <c r="F192" s="77" t="s">
        <v>125</v>
      </c>
      <c r="G192" s="161">
        <f t="shared" si="24"/>
        <v>127.08642</v>
      </c>
      <c r="H192" s="161">
        <f t="shared" si="24"/>
        <v>127.08642</v>
      </c>
      <c r="I192" s="198">
        <f t="shared" si="16"/>
        <v>1</v>
      </c>
    </row>
    <row r="193" spans="1:9" s="12" customFormat="1" ht="34.5" customHeight="1">
      <c r="A193" s="243">
        <v>184</v>
      </c>
      <c r="B193" s="218" t="s">
        <v>60</v>
      </c>
      <c r="C193" s="160">
        <v>807</v>
      </c>
      <c r="D193" s="77" t="s">
        <v>162</v>
      </c>
      <c r="E193" s="77" t="s">
        <v>38</v>
      </c>
      <c r="F193" s="77" t="s">
        <v>126</v>
      </c>
      <c r="G193" s="161">
        <v>127.08642</v>
      </c>
      <c r="H193" s="161">
        <v>127.08642</v>
      </c>
      <c r="I193" s="198">
        <f t="shared" si="16"/>
        <v>1</v>
      </c>
    </row>
    <row r="194" spans="1:9" ht="38.25">
      <c r="A194" s="286">
        <v>185</v>
      </c>
      <c r="B194" s="227" t="s">
        <v>198</v>
      </c>
      <c r="C194" s="160">
        <v>807</v>
      </c>
      <c r="D194" s="80" t="s">
        <v>161</v>
      </c>
      <c r="E194" s="80"/>
      <c r="F194" s="80"/>
      <c r="G194" s="161">
        <f t="shared" ref="G194:H197" si="25">G195</f>
        <v>1.6619999999999999</v>
      </c>
      <c r="H194" s="161">
        <f t="shared" si="25"/>
        <v>1.6619999999999999</v>
      </c>
      <c r="I194" s="198">
        <f t="shared" si="16"/>
        <v>1</v>
      </c>
    </row>
    <row r="195" spans="1:9" ht="25.5">
      <c r="A195" s="243">
        <v>186</v>
      </c>
      <c r="B195" s="218" t="s">
        <v>133</v>
      </c>
      <c r="C195" s="160">
        <v>807</v>
      </c>
      <c r="D195" s="80" t="s">
        <v>161</v>
      </c>
      <c r="E195" s="81" t="s">
        <v>45</v>
      </c>
      <c r="F195" s="80"/>
      <c r="G195" s="161">
        <f t="shared" si="25"/>
        <v>1.6619999999999999</v>
      </c>
      <c r="H195" s="161">
        <f t="shared" si="25"/>
        <v>1.6619999999999999</v>
      </c>
      <c r="I195" s="198">
        <f t="shared" si="16"/>
        <v>1</v>
      </c>
    </row>
    <row r="196" spans="1:9" ht="25.5">
      <c r="A196" s="286">
        <v>187</v>
      </c>
      <c r="B196" s="218" t="s">
        <v>1</v>
      </c>
      <c r="C196" s="160">
        <v>807</v>
      </c>
      <c r="D196" s="80" t="s">
        <v>161</v>
      </c>
      <c r="E196" s="82" t="s">
        <v>38</v>
      </c>
      <c r="F196" s="82"/>
      <c r="G196" s="161">
        <f t="shared" si="25"/>
        <v>1.6619999999999999</v>
      </c>
      <c r="H196" s="161">
        <f t="shared" si="25"/>
        <v>1.6619999999999999</v>
      </c>
      <c r="I196" s="198">
        <f t="shared" si="16"/>
        <v>1</v>
      </c>
    </row>
    <row r="197" spans="1:9">
      <c r="A197" s="243">
        <v>188</v>
      </c>
      <c r="B197" s="223" t="s">
        <v>31</v>
      </c>
      <c r="C197" s="160">
        <v>807</v>
      </c>
      <c r="D197" s="80" t="s">
        <v>161</v>
      </c>
      <c r="E197" s="82" t="s">
        <v>38</v>
      </c>
      <c r="F197" s="82" t="s">
        <v>120</v>
      </c>
      <c r="G197" s="161">
        <f t="shared" si="25"/>
        <v>1.6619999999999999</v>
      </c>
      <c r="H197" s="161">
        <f t="shared" si="25"/>
        <v>1.6619999999999999</v>
      </c>
      <c r="I197" s="198">
        <f t="shared" si="16"/>
        <v>1</v>
      </c>
    </row>
    <row r="198" spans="1:9" ht="34.5" customHeight="1">
      <c r="A198" s="286">
        <v>189</v>
      </c>
      <c r="B198" s="218" t="s">
        <v>54</v>
      </c>
      <c r="C198" s="160">
        <v>807</v>
      </c>
      <c r="D198" s="80" t="s">
        <v>161</v>
      </c>
      <c r="E198" s="82" t="s">
        <v>38</v>
      </c>
      <c r="F198" s="77" t="s">
        <v>124</v>
      </c>
      <c r="G198" s="161">
        <v>1.6619999999999999</v>
      </c>
      <c r="H198" s="161">
        <v>1.6619999999999999</v>
      </c>
      <c r="I198" s="198">
        <f t="shared" si="16"/>
        <v>1</v>
      </c>
    </row>
    <row r="199" spans="1:9">
      <c r="A199" s="243">
        <v>190</v>
      </c>
      <c r="B199" s="19" t="s">
        <v>43</v>
      </c>
      <c r="C199" s="160">
        <v>807</v>
      </c>
      <c r="D199" s="76" t="s">
        <v>151</v>
      </c>
      <c r="E199" s="77"/>
      <c r="F199" s="77"/>
      <c r="G199" s="161">
        <f t="shared" ref="G199:H202" si="26">G200</f>
        <v>287.85399999999998</v>
      </c>
      <c r="H199" s="161">
        <f t="shared" si="26"/>
        <v>287.85399999999998</v>
      </c>
      <c r="I199" s="198">
        <f t="shared" si="16"/>
        <v>1</v>
      </c>
    </row>
    <row r="200" spans="1:9" s="12" customFormat="1" ht="31.5" customHeight="1">
      <c r="A200" s="286">
        <v>191</v>
      </c>
      <c r="B200" s="217" t="s">
        <v>182</v>
      </c>
      <c r="C200" s="158">
        <v>807</v>
      </c>
      <c r="D200" s="177" t="s">
        <v>158</v>
      </c>
      <c r="E200" s="177"/>
      <c r="F200" s="177"/>
      <c r="G200" s="159">
        <f t="shared" si="26"/>
        <v>287.85399999999998</v>
      </c>
      <c r="H200" s="159">
        <f t="shared" si="26"/>
        <v>287.85399999999998</v>
      </c>
      <c r="I200" s="197">
        <f t="shared" si="16"/>
        <v>1</v>
      </c>
    </row>
    <row r="201" spans="1:9" ht="51">
      <c r="A201" s="243">
        <v>192</v>
      </c>
      <c r="B201" s="19" t="s">
        <v>368</v>
      </c>
      <c r="C201" s="160">
        <v>807</v>
      </c>
      <c r="D201" s="76" t="s">
        <v>321</v>
      </c>
      <c r="E201" s="76"/>
      <c r="F201" s="76"/>
      <c r="G201" s="161">
        <f t="shared" si="26"/>
        <v>287.85399999999998</v>
      </c>
      <c r="H201" s="161">
        <f t="shared" si="26"/>
        <v>287.85399999999998</v>
      </c>
      <c r="I201" s="198">
        <f t="shared" si="16"/>
        <v>1</v>
      </c>
    </row>
    <row r="202" spans="1:9">
      <c r="A202" s="286">
        <v>193</v>
      </c>
      <c r="B202" s="19" t="s">
        <v>32</v>
      </c>
      <c r="C202" s="160">
        <v>807</v>
      </c>
      <c r="D202" s="76" t="s">
        <v>321</v>
      </c>
      <c r="E202" s="76" t="s">
        <v>55</v>
      </c>
      <c r="F202" s="76"/>
      <c r="G202" s="161">
        <f t="shared" si="26"/>
        <v>287.85399999999998</v>
      </c>
      <c r="H202" s="161">
        <f t="shared" si="26"/>
        <v>287.85399999999998</v>
      </c>
      <c r="I202" s="198">
        <f t="shared" si="16"/>
        <v>1</v>
      </c>
    </row>
    <row r="203" spans="1:9">
      <c r="A203" s="243">
        <v>194</v>
      </c>
      <c r="B203" s="19" t="s">
        <v>37</v>
      </c>
      <c r="C203" s="160">
        <v>807</v>
      </c>
      <c r="D203" s="76" t="s">
        <v>321</v>
      </c>
      <c r="E203" s="76" t="s">
        <v>39</v>
      </c>
      <c r="F203" s="76"/>
      <c r="G203" s="141">
        <v>287.85399999999998</v>
      </c>
      <c r="H203" s="141">
        <v>287.85399999999998</v>
      </c>
      <c r="I203" s="198">
        <f t="shared" ref="I203:I248" si="27">H203/G203</f>
        <v>1</v>
      </c>
    </row>
    <row r="204" spans="1:9">
      <c r="A204" s="286">
        <v>195</v>
      </c>
      <c r="B204" s="223" t="s">
        <v>31</v>
      </c>
      <c r="C204" s="160">
        <v>807</v>
      </c>
      <c r="D204" s="76" t="s">
        <v>321</v>
      </c>
      <c r="E204" s="76" t="s">
        <v>39</v>
      </c>
      <c r="F204" s="76" t="s">
        <v>120</v>
      </c>
      <c r="G204" s="161">
        <f t="shared" ref="G204:H204" si="28">G203</f>
        <v>287.85399999999998</v>
      </c>
      <c r="H204" s="161">
        <f t="shared" si="28"/>
        <v>287.85399999999998</v>
      </c>
      <c r="I204" s="198">
        <f t="shared" si="27"/>
        <v>1</v>
      </c>
    </row>
    <row r="205" spans="1:9" s="12" customFormat="1" ht="29.25" customHeight="1">
      <c r="A205" s="243">
        <v>196</v>
      </c>
      <c r="B205" s="223" t="s">
        <v>16</v>
      </c>
      <c r="C205" s="160">
        <v>807</v>
      </c>
      <c r="D205" s="76" t="s">
        <v>321</v>
      </c>
      <c r="E205" s="76" t="s">
        <v>39</v>
      </c>
      <c r="F205" s="76" t="s">
        <v>123</v>
      </c>
      <c r="G205" s="161">
        <f>G204</f>
        <v>287.85399999999998</v>
      </c>
      <c r="H205" s="161">
        <f>H204</f>
        <v>287.85399999999998</v>
      </c>
      <c r="I205" s="198">
        <f t="shared" si="27"/>
        <v>1</v>
      </c>
    </row>
    <row r="206" spans="1:9">
      <c r="A206" s="286">
        <v>197</v>
      </c>
      <c r="B206" s="19" t="s">
        <v>43</v>
      </c>
      <c r="C206" s="160">
        <v>807</v>
      </c>
      <c r="D206" s="76" t="s">
        <v>151</v>
      </c>
      <c r="E206" s="77"/>
      <c r="F206" s="77"/>
      <c r="G206" s="161">
        <f t="shared" ref="G206:H209" si="29">G207</f>
        <v>10</v>
      </c>
      <c r="H206" s="161">
        <f t="shared" si="29"/>
        <v>10</v>
      </c>
      <c r="I206" s="198">
        <f t="shared" si="27"/>
        <v>1</v>
      </c>
    </row>
    <row r="207" spans="1:9" s="12" customFormat="1" ht="33" customHeight="1">
      <c r="A207" s="243">
        <v>198</v>
      </c>
      <c r="B207" s="217" t="s">
        <v>182</v>
      </c>
      <c r="C207" s="158">
        <v>807</v>
      </c>
      <c r="D207" s="177" t="s">
        <v>158</v>
      </c>
      <c r="E207" s="177"/>
      <c r="F207" s="177"/>
      <c r="G207" s="159">
        <f t="shared" si="29"/>
        <v>10</v>
      </c>
      <c r="H207" s="159">
        <f t="shared" si="29"/>
        <v>10</v>
      </c>
      <c r="I207" s="197">
        <f t="shared" si="27"/>
        <v>1</v>
      </c>
    </row>
    <row r="208" spans="1:9" ht="51">
      <c r="A208" s="286">
        <v>199</v>
      </c>
      <c r="B208" s="19" t="s">
        <v>178</v>
      </c>
      <c r="C208" s="160">
        <v>807</v>
      </c>
      <c r="D208" s="76" t="s">
        <v>175</v>
      </c>
      <c r="E208" s="76"/>
      <c r="F208" s="76"/>
      <c r="G208" s="161">
        <f t="shared" si="29"/>
        <v>10</v>
      </c>
      <c r="H208" s="161">
        <f t="shared" si="29"/>
        <v>10</v>
      </c>
      <c r="I208" s="198">
        <f t="shared" si="27"/>
        <v>1</v>
      </c>
    </row>
    <row r="209" spans="1:9">
      <c r="A209" s="243">
        <v>200</v>
      </c>
      <c r="B209" s="19" t="s">
        <v>32</v>
      </c>
      <c r="C209" s="160">
        <v>807</v>
      </c>
      <c r="D209" s="76" t="s">
        <v>175</v>
      </c>
      <c r="E209" s="76" t="s">
        <v>55</v>
      </c>
      <c r="F209" s="76"/>
      <c r="G209" s="161">
        <f t="shared" si="29"/>
        <v>10</v>
      </c>
      <c r="H209" s="161">
        <f t="shared" si="29"/>
        <v>10</v>
      </c>
      <c r="I209" s="198">
        <f t="shared" si="27"/>
        <v>1</v>
      </c>
    </row>
    <row r="210" spans="1:9" s="12" customFormat="1" ht="25.5" customHeight="1">
      <c r="A210" s="286">
        <v>201</v>
      </c>
      <c r="B210" s="19" t="s">
        <v>37</v>
      </c>
      <c r="C210" s="160">
        <v>807</v>
      </c>
      <c r="D210" s="76" t="s">
        <v>175</v>
      </c>
      <c r="E210" s="76" t="s">
        <v>39</v>
      </c>
      <c r="F210" s="76"/>
      <c r="G210" s="141">
        <v>10</v>
      </c>
      <c r="H210" s="141">
        <v>10</v>
      </c>
      <c r="I210" s="198">
        <f t="shared" si="27"/>
        <v>1</v>
      </c>
    </row>
    <row r="211" spans="1:9" ht="16.5" customHeight="1">
      <c r="A211" s="243">
        <v>202</v>
      </c>
      <c r="B211" s="223" t="s">
        <v>31</v>
      </c>
      <c r="C211" s="160">
        <v>807</v>
      </c>
      <c r="D211" s="76" t="s">
        <v>175</v>
      </c>
      <c r="E211" s="76" t="s">
        <v>39</v>
      </c>
      <c r="F211" s="76" t="s">
        <v>120</v>
      </c>
      <c r="G211" s="161">
        <f t="shared" ref="G211:H211" si="30">G210</f>
        <v>10</v>
      </c>
      <c r="H211" s="161">
        <f t="shared" si="30"/>
        <v>10</v>
      </c>
      <c r="I211" s="198">
        <f t="shared" si="27"/>
        <v>1</v>
      </c>
    </row>
    <row r="212" spans="1:9" s="12" customFormat="1" ht="48" customHeight="1">
      <c r="A212" s="286">
        <v>203</v>
      </c>
      <c r="B212" s="223" t="s">
        <v>16</v>
      </c>
      <c r="C212" s="160">
        <v>807</v>
      </c>
      <c r="D212" s="76" t="s">
        <v>175</v>
      </c>
      <c r="E212" s="76" t="s">
        <v>39</v>
      </c>
      <c r="F212" s="76" t="s">
        <v>123</v>
      </c>
      <c r="G212" s="161">
        <f>G211</f>
        <v>10</v>
      </c>
      <c r="H212" s="161">
        <f>H211</f>
        <v>10</v>
      </c>
      <c r="I212" s="198">
        <f t="shared" si="27"/>
        <v>1</v>
      </c>
    </row>
    <row r="213" spans="1:9">
      <c r="A213" s="243">
        <v>204</v>
      </c>
      <c r="B213" s="19" t="s">
        <v>43</v>
      </c>
      <c r="C213" s="160">
        <v>807</v>
      </c>
      <c r="D213" s="76" t="s">
        <v>151</v>
      </c>
      <c r="E213" s="77"/>
      <c r="F213" s="77"/>
      <c r="G213" s="161">
        <f t="shared" ref="G213:H216" si="31">G214</f>
        <v>36.722880000000004</v>
      </c>
      <c r="H213" s="161">
        <f t="shared" si="31"/>
        <v>36.722880000000004</v>
      </c>
      <c r="I213" s="198">
        <f t="shared" si="27"/>
        <v>1</v>
      </c>
    </row>
    <row r="214" spans="1:9">
      <c r="A214" s="286">
        <v>205</v>
      </c>
      <c r="B214" s="217" t="s">
        <v>182</v>
      </c>
      <c r="C214" s="158">
        <v>807</v>
      </c>
      <c r="D214" s="177" t="s">
        <v>158</v>
      </c>
      <c r="E214" s="177"/>
      <c r="F214" s="177"/>
      <c r="G214" s="159">
        <f t="shared" si="31"/>
        <v>36.722880000000004</v>
      </c>
      <c r="H214" s="159">
        <f t="shared" si="31"/>
        <v>36.722880000000004</v>
      </c>
      <c r="I214" s="197">
        <f t="shared" si="27"/>
        <v>1</v>
      </c>
    </row>
    <row r="215" spans="1:9" s="12" customFormat="1" ht="56.25" customHeight="1">
      <c r="A215" s="243">
        <v>206</v>
      </c>
      <c r="B215" s="19" t="s">
        <v>295</v>
      </c>
      <c r="C215" s="160">
        <v>807</v>
      </c>
      <c r="D215" s="76" t="s">
        <v>322</v>
      </c>
      <c r="E215" s="76"/>
      <c r="F215" s="76"/>
      <c r="G215" s="161">
        <f t="shared" si="31"/>
        <v>36.722880000000004</v>
      </c>
      <c r="H215" s="161">
        <f t="shared" si="31"/>
        <v>36.722880000000004</v>
      </c>
      <c r="I215" s="198">
        <f t="shared" si="27"/>
        <v>1</v>
      </c>
    </row>
    <row r="216" spans="1:9">
      <c r="A216" s="286">
        <v>207</v>
      </c>
      <c r="B216" s="19" t="s">
        <v>32</v>
      </c>
      <c r="C216" s="160">
        <v>807</v>
      </c>
      <c r="D216" s="76" t="s">
        <v>322</v>
      </c>
      <c r="E216" s="76" t="s">
        <v>55</v>
      </c>
      <c r="F216" s="76"/>
      <c r="G216" s="161">
        <f t="shared" si="31"/>
        <v>36.722880000000004</v>
      </c>
      <c r="H216" s="161">
        <f t="shared" si="31"/>
        <v>36.722880000000004</v>
      </c>
      <c r="I216" s="198">
        <f t="shared" si="27"/>
        <v>1</v>
      </c>
    </row>
    <row r="217" spans="1:9" s="12" customFormat="1" ht="32.25" customHeight="1">
      <c r="A217" s="243">
        <v>208</v>
      </c>
      <c r="B217" s="19" t="s">
        <v>37</v>
      </c>
      <c r="C217" s="160">
        <v>807</v>
      </c>
      <c r="D217" s="76" t="s">
        <v>322</v>
      </c>
      <c r="E217" s="76" t="s">
        <v>39</v>
      </c>
      <c r="F217" s="76"/>
      <c r="G217" s="141">
        <v>36.722880000000004</v>
      </c>
      <c r="H217" s="141">
        <v>36.722880000000004</v>
      </c>
      <c r="I217" s="198">
        <f t="shared" si="27"/>
        <v>1</v>
      </c>
    </row>
    <row r="218" spans="1:9">
      <c r="A218" s="286">
        <v>209</v>
      </c>
      <c r="B218" s="223" t="s">
        <v>31</v>
      </c>
      <c r="C218" s="160">
        <v>807</v>
      </c>
      <c r="D218" s="76" t="s">
        <v>322</v>
      </c>
      <c r="E218" s="76" t="s">
        <v>39</v>
      </c>
      <c r="F218" s="76" t="s">
        <v>120</v>
      </c>
      <c r="G218" s="161">
        <f t="shared" ref="G218:H218" si="32">G217</f>
        <v>36.722880000000004</v>
      </c>
      <c r="H218" s="161">
        <f t="shared" si="32"/>
        <v>36.722880000000004</v>
      </c>
      <c r="I218" s="198">
        <f t="shared" si="27"/>
        <v>1</v>
      </c>
    </row>
    <row r="219" spans="1:9" ht="38.25">
      <c r="A219" s="243">
        <v>210</v>
      </c>
      <c r="B219" s="223" t="s">
        <v>16</v>
      </c>
      <c r="C219" s="160">
        <v>807</v>
      </c>
      <c r="D219" s="76" t="s">
        <v>322</v>
      </c>
      <c r="E219" s="76" t="s">
        <v>39</v>
      </c>
      <c r="F219" s="76" t="s">
        <v>124</v>
      </c>
      <c r="G219" s="161">
        <f>G218</f>
        <v>36.722880000000004</v>
      </c>
      <c r="H219" s="161">
        <f>H218</f>
        <v>36.722880000000004</v>
      </c>
      <c r="I219" s="198">
        <f t="shared" si="27"/>
        <v>1</v>
      </c>
    </row>
    <row r="220" spans="1:9" s="12" customFormat="1">
      <c r="A220" s="286">
        <v>211</v>
      </c>
      <c r="B220" s="17" t="s">
        <v>43</v>
      </c>
      <c r="C220" s="158">
        <v>807</v>
      </c>
      <c r="D220" s="177" t="s">
        <v>151</v>
      </c>
      <c r="E220" s="83"/>
      <c r="F220" s="83"/>
      <c r="G220" s="159">
        <f t="shared" ref="G220:H224" si="33">G221</f>
        <v>17.67267</v>
      </c>
      <c r="H220" s="159">
        <f t="shared" si="33"/>
        <v>17.67267</v>
      </c>
      <c r="I220" s="197">
        <f t="shared" si="27"/>
        <v>1</v>
      </c>
    </row>
    <row r="221" spans="1:9" s="12" customFormat="1" ht="22.5" customHeight="1">
      <c r="A221" s="243">
        <v>212</v>
      </c>
      <c r="B221" s="218" t="s">
        <v>177</v>
      </c>
      <c r="C221" s="160">
        <v>807</v>
      </c>
      <c r="D221" s="76" t="s">
        <v>487</v>
      </c>
      <c r="E221" s="76"/>
      <c r="F221" s="76"/>
      <c r="G221" s="161">
        <f t="shared" si="33"/>
        <v>17.67267</v>
      </c>
      <c r="H221" s="161">
        <f t="shared" si="33"/>
        <v>17.67267</v>
      </c>
      <c r="I221" s="198">
        <f t="shared" si="27"/>
        <v>1</v>
      </c>
    </row>
    <row r="222" spans="1:9" ht="25.5">
      <c r="A222" s="286">
        <v>213</v>
      </c>
      <c r="B222" s="19" t="s">
        <v>488</v>
      </c>
      <c r="C222" s="160">
        <v>807</v>
      </c>
      <c r="D222" s="76" t="s">
        <v>489</v>
      </c>
      <c r="E222" s="76"/>
      <c r="F222" s="76"/>
      <c r="G222" s="161">
        <f t="shared" si="33"/>
        <v>17.67267</v>
      </c>
      <c r="H222" s="161">
        <f t="shared" si="33"/>
        <v>17.67267</v>
      </c>
      <c r="I222" s="198">
        <f t="shared" si="27"/>
        <v>1</v>
      </c>
    </row>
    <row r="223" spans="1:9" ht="25.5">
      <c r="A223" s="243">
        <v>214</v>
      </c>
      <c r="B223" s="223" t="s">
        <v>133</v>
      </c>
      <c r="C223" s="160">
        <v>807</v>
      </c>
      <c r="D223" s="76" t="s">
        <v>489</v>
      </c>
      <c r="E223" s="76" t="s">
        <v>45</v>
      </c>
      <c r="F223" s="76"/>
      <c r="G223" s="161">
        <f t="shared" si="33"/>
        <v>17.67267</v>
      </c>
      <c r="H223" s="161">
        <f t="shared" si="33"/>
        <v>17.67267</v>
      </c>
      <c r="I223" s="198">
        <f t="shared" si="27"/>
        <v>1</v>
      </c>
    </row>
    <row r="224" spans="1:9" ht="25.5">
      <c r="A224" s="286">
        <v>215</v>
      </c>
      <c r="B224" s="223" t="s">
        <v>132</v>
      </c>
      <c r="C224" s="160">
        <v>807</v>
      </c>
      <c r="D224" s="76" t="s">
        <v>489</v>
      </c>
      <c r="E224" s="76" t="s">
        <v>38</v>
      </c>
      <c r="F224" s="76"/>
      <c r="G224" s="161">
        <f t="shared" si="33"/>
        <v>17.67267</v>
      </c>
      <c r="H224" s="161">
        <f t="shared" si="33"/>
        <v>17.67267</v>
      </c>
      <c r="I224" s="198">
        <f t="shared" si="27"/>
        <v>1</v>
      </c>
    </row>
    <row r="225" spans="1:9">
      <c r="A225" s="243">
        <v>216</v>
      </c>
      <c r="B225" s="19" t="s">
        <v>34</v>
      </c>
      <c r="C225" s="160">
        <v>807</v>
      </c>
      <c r="D225" s="76" t="s">
        <v>489</v>
      </c>
      <c r="E225" s="76" t="s">
        <v>38</v>
      </c>
      <c r="F225" s="76" t="s">
        <v>118</v>
      </c>
      <c r="G225" s="161">
        <v>17.67267</v>
      </c>
      <c r="H225" s="161">
        <v>17.67267</v>
      </c>
      <c r="I225" s="198">
        <f t="shared" si="27"/>
        <v>1</v>
      </c>
    </row>
    <row r="226" spans="1:9">
      <c r="A226" s="286">
        <v>217</v>
      </c>
      <c r="B226" s="223" t="s">
        <v>36</v>
      </c>
      <c r="C226" s="160">
        <v>807</v>
      </c>
      <c r="D226" s="76" t="s">
        <v>489</v>
      </c>
      <c r="E226" s="76" t="s">
        <v>38</v>
      </c>
      <c r="F226" s="76" t="s">
        <v>119</v>
      </c>
      <c r="G226" s="161">
        <f>G225</f>
        <v>17.67267</v>
      </c>
      <c r="H226" s="161">
        <f>H225</f>
        <v>17.67267</v>
      </c>
      <c r="I226" s="198">
        <f t="shared" si="27"/>
        <v>1</v>
      </c>
    </row>
    <row r="227" spans="1:9">
      <c r="A227" s="243">
        <v>218</v>
      </c>
      <c r="B227" s="17" t="s">
        <v>43</v>
      </c>
      <c r="C227" s="158">
        <v>807</v>
      </c>
      <c r="D227" s="177" t="s">
        <v>151</v>
      </c>
      <c r="E227" s="83"/>
      <c r="F227" s="83"/>
      <c r="G227" s="159">
        <f>G228</f>
        <v>2756.538</v>
      </c>
      <c r="H227" s="159">
        <f>H228</f>
        <v>2756.538</v>
      </c>
      <c r="I227" s="197">
        <f t="shared" si="27"/>
        <v>1</v>
      </c>
    </row>
    <row r="228" spans="1:9">
      <c r="A228" s="286">
        <v>219</v>
      </c>
      <c r="B228" s="218" t="s">
        <v>177</v>
      </c>
      <c r="C228" s="160">
        <v>807</v>
      </c>
      <c r="D228" s="76" t="s">
        <v>219</v>
      </c>
      <c r="E228" s="76"/>
      <c r="F228" s="76"/>
      <c r="G228" s="161">
        <f>G229+G232+G235+G238</f>
        <v>2756.538</v>
      </c>
      <c r="H228" s="161">
        <f>H229+H232+H235+H238</f>
        <v>2756.538</v>
      </c>
      <c r="I228" s="198">
        <f t="shared" si="27"/>
        <v>1</v>
      </c>
    </row>
    <row r="229" spans="1:9" ht="89.25">
      <c r="A229" s="243">
        <v>220</v>
      </c>
      <c r="B229" s="19" t="s">
        <v>457</v>
      </c>
      <c r="C229" s="160">
        <v>807</v>
      </c>
      <c r="D229" s="76" t="s">
        <v>490</v>
      </c>
      <c r="E229" s="76"/>
      <c r="F229" s="76"/>
      <c r="G229" s="161">
        <f>G230</f>
        <v>253.5</v>
      </c>
      <c r="H229" s="161">
        <f>H230</f>
        <v>253.5</v>
      </c>
      <c r="I229" s="198">
        <f t="shared" si="27"/>
        <v>1</v>
      </c>
    </row>
    <row r="230" spans="1:9">
      <c r="A230" s="286">
        <v>221</v>
      </c>
      <c r="B230" s="19" t="s">
        <v>32</v>
      </c>
      <c r="C230" s="160">
        <v>807</v>
      </c>
      <c r="D230" s="76" t="s">
        <v>490</v>
      </c>
      <c r="E230" s="76" t="s">
        <v>55</v>
      </c>
      <c r="F230" s="76" t="s">
        <v>110</v>
      </c>
      <c r="G230" s="161">
        <f>G231</f>
        <v>253.5</v>
      </c>
      <c r="H230" s="161">
        <f>H231</f>
        <v>253.5</v>
      </c>
      <c r="I230" s="198">
        <f t="shared" si="27"/>
        <v>1</v>
      </c>
    </row>
    <row r="231" spans="1:9">
      <c r="A231" s="243">
        <v>222</v>
      </c>
      <c r="B231" s="19" t="s">
        <v>37</v>
      </c>
      <c r="C231" s="160">
        <v>807</v>
      </c>
      <c r="D231" s="76" t="s">
        <v>490</v>
      </c>
      <c r="E231" s="76" t="s">
        <v>39</v>
      </c>
      <c r="F231" s="76" t="s">
        <v>111</v>
      </c>
      <c r="G231" s="161">
        <v>253.5</v>
      </c>
      <c r="H231" s="161">
        <v>253.5</v>
      </c>
      <c r="I231" s="198">
        <f t="shared" si="27"/>
        <v>1</v>
      </c>
    </row>
    <row r="232" spans="1:9" ht="76.5">
      <c r="A232" s="286">
        <v>223</v>
      </c>
      <c r="B232" s="19" t="s">
        <v>370</v>
      </c>
      <c r="C232" s="160">
        <v>807</v>
      </c>
      <c r="D232" s="76" t="s">
        <v>349</v>
      </c>
      <c r="E232" s="76"/>
      <c r="F232" s="76"/>
      <c r="G232" s="161">
        <f>G233</f>
        <v>52.459000000000003</v>
      </c>
      <c r="H232" s="161">
        <f>H233</f>
        <v>52.459000000000003</v>
      </c>
      <c r="I232" s="198">
        <f t="shared" si="27"/>
        <v>1</v>
      </c>
    </row>
    <row r="233" spans="1:9">
      <c r="A233" s="243">
        <v>224</v>
      </c>
      <c r="B233" s="19" t="s">
        <v>32</v>
      </c>
      <c r="C233" s="160">
        <v>807</v>
      </c>
      <c r="D233" s="76" t="s">
        <v>349</v>
      </c>
      <c r="E233" s="76" t="s">
        <v>55</v>
      </c>
      <c r="F233" s="76" t="s">
        <v>110</v>
      </c>
      <c r="G233" s="161">
        <f>G234</f>
        <v>52.459000000000003</v>
      </c>
      <c r="H233" s="161">
        <f>H234</f>
        <v>52.459000000000003</v>
      </c>
      <c r="I233" s="198">
        <f t="shared" si="27"/>
        <v>1</v>
      </c>
    </row>
    <row r="234" spans="1:9">
      <c r="A234" s="286">
        <v>225</v>
      </c>
      <c r="B234" s="19" t="s">
        <v>37</v>
      </c>
      <c r="C234" s="160">
        <v>807</v>
      </c>
      <c r="D234" s="76" t="s">
        <v>349</v>
      </c>
      <c r="E234" s="76" t="s">
        <v>39</v>
      </c>
      <c r="F234" s="76" t="s">
        <v>111</v>
      </c>
      <c r="G234" s="161">
        <v>52.459000000000003</v>
      </c>
      <c r="H234" s="161">
        <v>52.459000000000003</v>
      </c>
      <c r="I234" s="198">
        <f t="shared" si="27"/>
        <v>1</v>
      </c>
    </row>
    <row r="235" spans="1:9" ht="63.75">
      <c r="A235" s="243">
        <v>226</v>
      </c>
      <c r="B235" s="19" t="s">
        <v>491</v>
      </c>
      <c r="C235" s="160">
        <v>807</v>
      </c>
      <c r="D235" s="76" t="s">
        <v>220</v>
      </c>
      <c r="E235" s="76"/>
      <c r="F235" s="76"/>
      <c r="G235" s="161">
        <f>G236</f>
        <v>2350.5790000000002</v>
      </c>
      <c r="H235" s="161">
        <f>H236</f>
        <v>2350.5790000000002</v>
      </c>
      <c r="I235" s="198">
        <f t="shared" si="27"/>
        <v>1</v>
      </c>
    </row>
    <row r="236" spans="1:9">
      <c r="A236" s="286">
        <v>227</v>
      </c>
      <c r="B236" s="19" t="s">
        <v>32</v>
      </c>
      <c r="C236" s="160">
        <v>807</v>
      </c>
      <c r="D236" s="76" t="s">
        <v>220</v>
      </c>
      <c r="E236" s="76" t="s">
        <v>55</v>
      </c>
      <c r="F236" s="76" t="s">
        <v>110</v>
      </c>
      <c r="G236" s="161">
        <f>G237</f>
        <v>2350.5790000000002</v>
      </c>
      <c r="H236" s="161">
        <f>H237</f>
        <v>2350.5790000000002</v>
      </c>
      <c r="I236" s="198">
        <f t="shared" si="27"/>
        <v>1</v>
      </c>
    </row>
    <row r="237" spans="1:9">
      <c r="A237" s="243">
        <v>228</v>
      </c>
      <c r="B237" s="19" t="s">
        <v>37</v>
      </c>
      <c r="C237" s="160">
        <v>807</v>
      </c>
      <c r="D237" s="76" t="s">
        <v>220</v>
      </c>
      <c r="E237" s="76" t="s">
        <v>39</v>
      </c>
      <c r="F237" s="76" t="s">
        <v>111</v>
      </c>
      <c r="G237" s="161">
        <v>2350.5790000000002</v>
      </c>
      <c r="H237" s="161">
        <v>2350.5790000000002</v>
      </c>
      <c r="I237" s="198">
        <f t="shared" si="27"/>
        <v>1</v>
      </c>
    </row>
    <row r="238" spans="1:9" ht="51">
      <c r="A238" s="286">
        <v>229</v>
      </c>
      <c r="B238" s="19" t="s">
        <v>458</v>
      </c>
      <c r="C238" s="160">
        <v>807</v>
      </c>
      <c r="D238" s="76" t="s">
        <v>492</v>
      </c>
      <c r="E238" s="76"/>
      <c r="F238" s="76"/>
      <c r="G238" s="161">
        <f>G239</f>
        <v>100</v>
      </c>
      <c r="H238" s="161">
        <f>H239</f>
        <v>100</v>
      </c>
      <c r="I238" s="198">
        <f t="shared" si="27"/>
        <v>1</v>
      </c>
    </row>
    <row r="239" spans="1:9">
      <c r="A239" s="243">
        <v>230</v>
      </c>
      <c r="B239" s="19" t="s">
        <v>32</v>
      </c>
      <c r="C239" s="160">
        <v>807</v>
      </c>
      <c r="D239" s="76" t="s">
        <v>492</v>
      </c>
      <c r="E239" s="76" t="s">
        <v>55</v>
      </c>
      <c r="F239" s="76" t="s">
        <v>110</v>
      </c>
      <c r="G239" s="161">
        <f>G240</f>
        <v>100</v>
      </c>
      <c r="H239" s="161">
        <f>H240</f>
        <v>100</v>
      </c>
      <c r="I239" s="198">
        <f t="shared" si="27"/>
        <v>1</v>
      </c>
    </row>
    <row r="240" spans="1:9">
      <c r="A240" s="286">
        <v>231</v>
      </c>
      <c r="B240" s="19" t="s">
        <v>37</v>
      </c>
      <c r="C240" s="160">
        <v>807</v>
      </c>
      <c r="D240" s="76" t="s">
        <v>492</v>
      </c>
      <c r="E240" s="76" t="s">
        <v>39</v>
      </c>
      <c r="F240" s="76" t="s">
        <v>111</v>
      </c>
      <c r="G240" s="161">
        <v>100</v>
      </c>
      <c r="H240" s="161">
        <v>100</v>
      </c>
      <c r="I240" s="198">
        <f t="shared" si="27"/>
        <v>1</v>
      </c>
    </row>
    <row r="241" spans="1:9">
      <c r="A241" s="243">
        <v>232</v>
      </c>
      <c r="B241" s="19" t="s">
        <v>296</v>
      </c>
      <c r="C241" s="160">
        <v>807</v>
      </c>
      <c r="D241" s="156" t="s">
        <v>151</v>
      </c>
      <c r="E241" s="76"/>
      <c r="F241" s="76"/>
      <c r="G241" s="161">
        <f t="shared" ref="G241:H244" si="34">G242</f>
        <v>122.80745</v>
      </c>
      <c r="H241" s="161">
        <f t="shared" si="34"/>
        <v>122.80745</v>
      </c>
      <c r="I241" s="198">
        <f t="shared" si="27"/>
        <v>1</v>
      </c>
    </row>
    <row r="242" spans="1:9">
      <c r="A242" s="286">
        <v>233</v>
      </c>
      <c r="B242" s="17" t="s">
        <v>43</v>
      </c>
      <c r="C242" s="158">
        <v>807</v>
      </c>
      <c r="D242" s="181" t="s">
        <v>151</v>
      </c>
      <c r="E242" s="177"/>
      <c r="F242" s="177"/>
      <c r="G242" s="159">
        <f t="shared" si="34"/>
        <v>122.80745</v>
      </c>
      <c r="H242" s="159">
        <f t="shared" si="34"/>
        <v>122.80745</v>
      </c>
      <c r="I242" s="197">
        <f t="shared" si="27"/>
        <v>1</v>
      </c>
    </row>
    <row r="243" spans="1:9">
      <c r="A243" s="243">
        <v>234</v>
      </c>
      <c r="B243" s="218" t="s">
        <v>297</v>
      </c>
      <c r="C243" s="160">
        <v>807</v>
      </c>
      <c r="D243" s="77" t="s">
        <v>309</v>
      </c>
      <c r="E243" s="76" t="s">
        <v>303</v>
      </c>
      <c r="F243" s="76"/>
      <c r="G243" s="161">
        <f t="shared" si="34"/>
        <v>122.80745</v>
      </c>
      <c r="H243" s="161">
        <f t="shared" si="34"/>
        <v>122.80745</v>
      </c>
      <c r="I243" s="198">
        <f t="shared" si="27"/>
        <v>1</v>
      </c>
    </row>
    <row r="244" spans="1:9" ht="25.5">
      <c r="A244" s="286">
        <v>235</v>
      </c>
      <c r="B244" s="218" t="s">
        <v>298</v>
      </c>
      <c r="C244" s="160">
        <v>807</v>
      </c>
      <c r="D244" s="77" t="s">
        <v>310</v>
      </c>
      <c r="E244" s="76" t="s">
        <v>303</v>
      </c>
      <c r="F244" s="76"/>
      <c r="G244" s="161">
        <f t="shared" si="34"/>
        <v>122.80745</v>
      </c>
      <c r="H244" s="161">
        <f t="shared" si="34"/>
        <v>122.80745</v>
      </c>
      <c r="I244" s="198">
        <f t="shared" si="27"/>
        <v>1</v>
      </c>
    </row>
    <row r="245" spans="1:9">
      <c r="A245" s="243">
        <v>236</v>
      </c>
      <c r="B245" s="218" t="s">
        <v>299</v>
      </c>
      <c r="C245" s="160">
        <v>807</v>
      </c>
      <c r="D245" s="77" t="s">
        <v>310</v>
      </c>
      <c r="E245" s="76" t="s">
        <v>303</v>
      </c>
      <c r="F245" s="76" t="s">
        <v>301</v>
      </c>
      <c r="G245" s="161">
        <v>122.80745</v>
      </c>
      <c r="H245" s="161">
        <v>122.80745</v>
      </c>
      <c r="I245" s="198">
        <f t="shared" si="27"/>
        <v>1</v>
      </c>
    </row>
    <row r="246" spans="1:9">
      <c r="A246" s="286">
        <v>237</v>
      </c>
      <c r="B246" s="218" t="s">
        <v>300</v>
      </c>
      <c r="C246" s="160">
        <v>807</v>
      </c>
      <c r="D246" s="77" t="s">
        <v>310</v>
      </c>
      <c r="E246" s="76" t="s">
        <v>304</v>
      </c>
      <c r="F246" s="76" t="s">
        <v>302</v>
      </c>
      <c r="G246" s="161">
        <f>G245</f>
        <v>122.80745</v>
      </c>
      <c r="H246" s="161">
        <f>H245</f>
        <v>122.80745</v>
      </c>
      <c r="I246" s="198">
        <f t="shared" si="27"/>
        <v>1</v>
      </c>
    </row>
    <row r="247" spans="1:9" hidden="1">
      <c r="A247" s="243"/>
      <c r="B247" s="218"/>
      <c r="C247" s="166"/>
      <c r="D247" s="77"/>
      <c r="E247" s="77"/>
      <c r="F247" s="103"/>
      <c r="G247" s="228"/>
      <c r="H247" s="228"/>
      <c r="I247" s="198"/>
    </row>
    <row r="248" spans="1:9">
      <c r="A248" s="286">
        <v>238</v>
      </c>
      <c r="B248" s="218" t="s">
        <v>4</v>
      </c>
      <c r="C248" s="166"/>
      <c r="D248" s="77"/>
      <c r="E248" s="77"/>
      <c r="F248" s="77"/>
      <c r="G248" s="159">
        <f>G10+G57+G247</f>
        <v>13800.266350000002</v>
      </c>
      <c r="H248" s="159">
        <f>H10+H57+H247</f>
        <v>12583.009750000001</v>
      </c>
      <c r="I248" s="197">
        <f t="shared" si="27"/>
        <v>0.91179470242616001</v>
      </c>
    </row>
  </sheetData>
  <mergeCells count="5">
    <mergeCell ref="E4:H4"/>
    <mergeCell ref="B3:I3"/>
    <mergeCell ref="A2:I2"/>
    <mergeCell ref="B5:I5"/>
    <mergeCell ref="A1:G1"/>
  </mergeCells>
  <phoneticPr fontId="5" type="noConversion"/>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dimension ref="A1:D21"/>
  <sheetViews>
    <sheetView view="pageBreakPreview" topLeftCell="A16" zoomScale="90" zoomScaleNormal="100" zoomScaleSheetLayoutView="90" workbookViewId="0">
      <selection activeCell="B21" sqref="B21"/>
    </sheetView>
  </sheetViews>
  <sheetFormatPr defaultRowHeight="12.75"/>
  <cols>
    <col min="1" max="1" width="49" style="123" customWidth="1"/>
    <col min="2" max="2" width="13.85546875" style="123" customWidth="1"/>
    <col min="3" max="3" width="12.42578125" style="123" customWidth="1"/>
    <col min="4" max="4" width="12.7109375" style="123" customWidth="1"/>
    <col min="5" max="16384" width="9.140625" style="123"/>
  </cols>
  <sheetData>
    <row r="1" spans="1:4">
      <c r="C1" s="123" t="s">
        <v>345</v>
      </c>
    </row>
    <row r="2" spans="1:4" ht="49.5" customHeight="1">
      <c r="B2" s="338" t="s">
        <v>506</v>
      </c>
      <c r="C2" s="338"/>
      <c r="D2" s="338"/>
    </row>
    <row r="3" spans="1:4">
      <c r="C3" s="123" t="s">
        <v>504</v>
      </c>
    </row>
    <row r="4" spans="1:4">
      <c r="A4" s="340" t="s">
        <v>455</v>
      </c>
      <c r="B4" s="340"/>
      <c r="C4" s="340"/>
      <c r="D4" s="340"/>
    </row>
    <row r="5" spans="1:4" ht="30" customHeight="1">
      <c r="A5" s="340"/>
      <c r="B5" s="340"/>
      <c r="C5" s="340"/>
      <c r="D5" s="340"/>
    </row>
    <row r="6" spans="1:4">
      <c r="A6" s="124"/>
      <c r="B6" s="108"/>
      <c r="C6" s="339" t="s">
        <v>64</v>
      </c>
      <c r="D6" s="339"/>
    </row>
    <row r="7" spans="1:4" s="117" customFormat="1" ht="30" customHeight="1">
      <c r="A7" s="170" t="s">
        <v>265</v>
      </c>
      <c r="B7" s="171" t="s">
        <v>401</v>
      </c>
      <c r="C7" s="183" t="s">
        <v>397</v>
      </c>
      <c r="D7" s="186" t="s">
        <v>398</v>
      </c>
    </row>
    <row r="8" spans="1:4" s="122" customFormat="1" ht="18.75" customHeight="1">
      <c r="A8" s="173">
        <v>1</v>
      </c>
      <c r="B8" s="154">
        <v>2</v>
      </c>
      <c r="C8" s="154">
        <v>3</v>
      </c>
      <c r="D8" s="154">
        <v>4</v>
      </c>
    </row>
    <row r="9" spans="1:4" s="117" customFormat="1" ht="36" customHeight="1">
      <c r="A9" s="172" t="s">
        <v>415</v>
      </c>
      <c r="B9" s="204">
        <v>4825.8999999999996</v>
      </c>
      <c r="C9" s="204">
        <v>4825.8999999999996</v>
      </c>
      <c r="D9" s="193">
        <f>C9/B9*100</f>
        <v>100</v>
      </c>
    </row>
    <row r="10" spans="1:4" s="117" customFormat="1" ht="45" customHeight="1">
      <c r="A10" s="54" t="s">
        <v>418</v>
      </c>
      <c r="B10" s="205">
        <v>5850.3737600000004</v>
      </c>
      <c r="C10" s="205">
        <v>5850.3737600000004</v>
      </c>
      <c r="D10" s="193">
        <f t="shared" ref="D10:D21" si="0">C10/B10*100</f>
        <v>100</v>
      </c>
    </row>
    <row r="11" spans="1:4" s="117" customFormat="1" ht="96" customHeight="1">
      <c r="A11" s="118" t="s">
        <v>420</v>
      </c>
      <c r="B11" s="206">
        <v>209.834</v>
      </c>
      <c r="C11" s="206">
        <v>209.834</v>
      </c>
      <c r="D11" s="193">
        <f t="shared" si="0"/>
        <v>100</v>
      </c>
    </row>
    <row r="12" spans="1:4" s="117" customFormat="1" ht="70.5" customHeight="1">
      <c r="A12" s="118" t="s">
        <v>424</v>
      </c>
      <c r="B12" s="205">
        <v>216.94232</v>
      </c>
      <c r="C12" s="205">
        <v>216.94232</v>
      </c>
      <c r="D12" s="193">
        <f t="shared" si="0"/>
        <v>100</v>
      </c>
    </row>
    <row r="13" spans="1:4" s="117" customFormat="1" ht="53.25" customHeight="1">
      <c r="A13" s="118" t="s">
        <v>428</v>
      </c>
      <c r="B13" s="205">
        <v>32.020000000000003</v>
      </c>
      <c r="C13" s="205">
        <v>32.020000000000003</v>
      </c>
      <c r="D13" s="193">
        <f t="shared" si="0"/>
        <v>100</v>
      </c>
    </row>
    <row r="14" spans="1:4" s="117" customFormat="1" ht="45" customHeight="1">
      <c r="A14" s="118" t="s">
        <v>190</v>
      </c>
      <c r="B14" s="205">
        <f>121.4+11.3+6.4</f>
        <v>139.10000000000002</v>
      </c>
      <c r="C14" s="205">
        <f>121.4+11.3+6.4</f>
        <v>139.10000000000002</v>
      </c>
      <c r="D14" s="193">
        <f t="shared" si="0"/>
        <v>100</v>
      </c>
    </row>
    <row r="15" spans="1:4" s="117" customFormat="1" ht="43.5" customHeight="1">
      <c r="A15" s="54" t="s">
        <v>438</v>
      </c>
      <c r="B15" s="205">
        <v>253.5</v>
      </c>
      <c r="C15" s="205">
        <v>253.5</v>
      </c>
      <c r="D15" s="193">
        <f t="shared" si="0"/>
        <v>100</v>
      </c>
    </row>
    <row r="16" spans="1:4" s="117" customFormat="1" ht="48.75" customHeight="1">
      <c r="A16" s="54" t="s">
        <v>450</v>
      </c>
      <c r="B16" s="205">
        <v>100</v>
      </c>
      <c r="C16" s="205">
        <v>100</v>
      </c>
      <c r="D16" s="193">
        <f t="shared" si="0"/>
        <v>100</v>
      </c>
    </row>
    <row r="17" spans="1:4" s="117" customFormat="1" ht="75.75" customHeight="1">
      <c r="A17" s="118" t="s">
        <v>416</v>
      </c>
      <c r="B17" s="206">
        <v>1.6619999999999999</v>
      </c>
      <c r="C17" s="206">
        <v>1.6619999999999999</v>
      </c>
      <c r="D17" s="193">
        <f t="shared" si="0"/>
        <v>100</v>
      </c>
    </row>
    <row r="18" spans="1:4" s="117" customFormat="1" ht="84" customHeight="1">
      <c r="A18" s="54" t="s">
        <v>442</v>
      </c>
      <c r="B18" s="205">
        <v>320.7</v>
      </c>
      <c r="C18" s="205">
        <v>320.7</v>
      </c>
      <c r="D18" s="193">
        <f t="shared" si="0"/>
        <v>100</v>
      </c>
    </row>
    <row r="19" spans="1:4" s="117" customFormat="1" ht="82.5" customHeight="1">
      <c r="A19" s="54" t="s">
        <v>453</v>
      </c>
      <c r="B19" s="205">
        <v>26.27</v>
      </c>
      <c r="C19" s="205">
        <v>26.27</v>
      </c>
      <c r="D19" s="193">
        <f t="shared" si="0"/>
        <v>100</v>
      </c>
    </row>
    <row r="20" spans="1:4" s="117" customFormat="1" ht="57.75" customHeight="1">
      <c r="A20" s="118" t="s">
        <v>217</v>
      </c>
      <c r="B20" s="206">
        <v>124.87078</v>
      </c>
      <c r="C20" s="206">
        <v>124.87078</v>
      </c>
      <c r="D20" s="193">
        <f t="shared" si="0"/>
        <v>100</v>
      </c>
    </row>
    <row r="21" spans="1:4" s="148" customFormat="1" ht="20.25" customHeight="1">
      <c r="A21" s="120" t="s">
        <v>4</v>
      </c>
      <c r="B21" s="207">
        <f>SUM(B9:B20)</f>
        <v>12101.172860000002</v>
      </c>
      <c r="C21" s="121">
        <f t="shared" ref="C21" si="1">SUM(C9:C20)</f>
        <v>12101.172860000002</v>
      </c>
      <c r="D21" s="194">
        <f t="shared" si="0"/>
        <v>100</v>
      </c>
    </row>
  </sheetData>
  <mergeCells count="3">
    <mergeCell ref="B2:D2"/>
    <mergeCell ref="C6:D6"/>
    <mergeCell ref="A4:D5"/>
  </mergeCells>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dimension ref="A1:D18"/>
  <sheetViews>
    <sheetView view="pageBreakPreview" topLeftCell="A16" zoomScale="80" zoomScaleSheetLayoutView="80" workbookViewId="0">
      <selection activeCell="A11" sqref="A11"/>
    </sheetView>
  </sheetViews>
  <sheetFormatPr defaultRowHeight="12.75"/>
  <cols>
    <col min="1" max="1" width="43.5703125" style="123" customWidth="1"/>
    <col min="2" max="2" width="13.85546875" style="123" customWidth="1"/>
    <col min="3" max="3" width="12.42578125" style="123" customWidth="1"/>
    <col min="4" max="4" width="12.7109375" style="123" customWidth="1"/>
    <col min="5" max="16384" width="9.140625" style="123"/>
  </cols>
  <sheetData>
    <row r="1" spans="1:4">
      <c r="C1" s="123" t="s">
        <v>346</v>
      </c>
    </row>
    <row r="2" spans="1:4" ht="63.75" customHeight="1">
      <c r="B2" s="338" t="s">
        <v>506</v>
      </c>
      <c r="C2" s="338"/>
      <c r="D2" s="338"/>
    </row>
    <row r="3" spans="1:4">
      <c r="C3" s="123" t="s">
        <v>504</v>
      </c>
    </row>
    <row r="4" spans="1:4">
      <c r="A4" s="340" t="s">
        <v>454</v>
      </c>
      <c r="B4" s="340"/>
      <c r="C4" s="340"/>
      <c r="D4" s="340"/>
    </row>
    <row r="5" spans="1:4" ht="52.5" customHeight="1">
      <c r="A5" s="340"/>
      <c r="B5" s="340"/>
      <c r="C5" s="340"/>
      <c r="D5" s="340"/>
    </row>
    <row r="7" spans="1:4">
      <c r="A7" s="124"/>
      <c r="B7" s="108"/>
      <c r="C7" s="339" t="s">
        <v>64</v>
      </c>
      <c r="D7" s="339"/>
    </row>
    <row r="8" spans="1:4" s="117" customFormat="1" ht="30" customHeight="1">
      <c r="A8" s="136" t="s">
        <v>265</v>
      </c>
      <c r="B8" s="15" t="s">
        <v>401</v>
      </c>
      <c r="C8" s="202" t="s">
        <v>397</v>
      </c>
      <c r="D8" s="203" t="s">
        <v>398</v>
      </c>
    </row>
    <row r="9" spans="1:4" s="117" customFormat="1" ht="19.5" customHeight="1">
      <c r="A9" s="173">
        <v>1</v>
      </c>
      <c r="B9" s="173">
        <v>2</v>
      </c>
      <c r="C9" s="173">
        <v>3</v>
      </c>
      <c r="D9" s="173">
        <v>4</v>
      </c>
    </row>
    <row r="10" spans="1:4" s="117" customFormat="1" ht="72.75" customHeight="1">
      <c r="A10" s="199" t="s">
        <v>178</v>
      </c>
      <c r="B10" s="147">
        <v>10</v>
      </c>
      <c r="C10" s="147">
        <v>10</v>
      </c>
      <c r="D10" s="195">
        <f>C10/B10*100</f>
        <v>100</v>
      </c>
    </row>
    <row r="11" spans="1:4" s="117" customFormat="1" ht="72" customHeight="1">
      <c r="A11" s="200" t="s">
        <v>274</v>
      </c>
      <c r="B11" s="119">
        <v>37.612319999999997</v>
      </c>
      <c r="C11" s="119">
        <v>37.612319999999997</v>
      </c>
      <c r="D11" s="195">
        <f t="shared" ref="D11:D18" si="0">C11/B11*100</f>
        <v>100</v>
      </c>
    </row>
    <row r="12" spans="1:4" s="117" customFormat="1" ht="54.75" customHeight="1">
      <c r="A12" s="200" t="s">
        <v>369</v>
      </c>
      <c r="B12" s="119">
        <v>287.85399999999998</v>
      </c>
      <c r="C12" s="119">
        <v>287.85399999999998</v>
      </c>
      <c r="D12" s="195">
        <f t="shared" si="0"/>
        <v>100</v>
      </c>
    </row>
    <row r="13" spans="1:4" s="117" customFormat="1" ht="70.5" customHeight="1">
      <c r="A13" s="200" t="s">
        <v>295</v>
      </c>
      <c r="B13" s="147">
        <v>36.722880000000004</v>
      </c>
      <c r="C13" s="147">
        <v>36.722880000000004</v>
      </c>
      <c r="D13" s="195">
        <f t="shared" si="0"/>
        <v>100</v>
      </c>
    </row>
    <row r="14" spans="1:4" s="117" customFormat="1" ht="88.5" customHeight="1">
      <c r="A14" s="200" t="s">
        <v>456</v>
      </c>
      <c r="B14" s="119">
        <v>2350.5790000000002</v>
      </c>
      <c r="C14" s="119">
        <v>2350.5790000000002</v>
      </c>
      <c r="D14" s="195">
        <f t="shared" si="0"/>
        <v>100</v>
      </c>
    </row>
    <row r="15" spans="1:4" s="117" customFormat="1" ht="121.5" customHeight="1">
      <c r="A15" s="200" t="s">
        <v>457</v>
      </c>
      <c r="B15" s="119">
        <v>253.5</v>
      </c>
      <c r="C15" s="119">
        <v>253.5</v>
      </c>
      <c r="D15" s="195">
        <f t="shared" si="0"/>
        <v>100</v>
      </c>
    </row>
    <row r="16" spans="1:4" s="117" customFormat="1" ht="77.25" customHeight="1">
      <c r="A16" s="200" t="s">
        <v>458</v>
      </c>
      <c r="B16" s="147">
        <v>100</v>
      </c>
      <c r="C16" s="147">
        <v>100</v>
      </c>
      <c r="D16" s="195">
        <f t="shared" si="0"/>
        <v>100</v>
      </c>
    </row>
    <row r="17" spans="1:4" s="148" customFormat="1" ht="105" customHeight="1">
      <c r="A17" s="200" t="s">
        <v>370</v>
      </c>
      <c r="B17" s="119">
        <v>52.459000000000003</v>
      </c>
      <c r="C17" s="119">
        <v>52.459000000000003</v>
      </c>
      <c r="D17" s="195">
        <f t="shared" si="0"/>
        <v>100</v>
      </c>
    </row>
    <row r="18" spans="1:4">
      <c r="A18" s="201" t="s">
        <v>4</v>
      </c>
      <c r="B18" s="121">
        <f>SUM(B10:B17)</f>
        <v>3128.7272000000003</v>
      </c>
      <c r="C18" s="121">
        <f>SUM(C10:C17)</f>
        <v>3128.7272000000003</v>
      </c>
      <c r="D18" s="196">
        <f t="shared" si="0"/>
        <v>100</v>
      </c>
    </row>
  </sheetData>
  <mergeCells count="3">
    <mergeCell ref="B2:D2"/>
    <mergeCell ref="A4:D5"/>
    <mergeCell ref="C7:D7"/>
  </mergeCells>
  <pageMargins left="0.7" right="0.7" top="0.75" bottom="0.75" header="0.3" footer="0.3"/>
  <pageSetup paperSize="9" scale="95" orientation="portrait"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1'!Область_печати</vt:lpstr>
      <vt:lpstr>'Приложение 2'!Область_печати</vt:lpstr>
      <vt:lpstr>'Приложение 4'!Область_печати</vt:lpstr>
      <vt:lpstr>'Приложение 5'!Область_печати</vt:lpstr>
      <vt:lpstr>'Приложение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Imba</dc:creator>
  <cp:lastModifiedBy>Ирина Качина</cp:lastModifiedBy>
  <cp:lastPrinted>2014-10-02T01:17:45Z</cp:lastPrinted>
  <dcterms:created xsi:type="dcterms:W3CDTF">2010-03-12T03:41:40Z</dcterms:created>
  <dcterms:modified xsi:type="dcterms:W3CDTF">2014-10-02T01:18:28Z</dcterms:modified>
</cp:coreProperties>
</file>