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15" yWindow="90" windowWidth="11055" windowHeight="8310" firstSheet="3" activeTab="8"/>
  </bookViews>
  <sheets>
    <sheet name="Приложение 1" sheetId="12" r:id="rId1"/>
    <sheet name="Приложение 2" sheetId="13" r:id="rId2"/>
    <sheet name="Приложение 3" sheetId="18" r:id="rId3"/>
    <sheet name="Приложение 4" sheetId="17" r:id="rId4"/>
    <sheet name="Приложение 5" sheetId="16" r:id="rId5"/>
    <sheet name="Приложение 6" sheetId="8" r:id="rId6"/>
    <sheet name="Приложение 7" sheetId="10" r:id="rId7"/>
    <sheet name="Приложение 8" sheetId="19" r:id="rId8"/>
    <sheet name="Приложение 9" sheetId="20" r:id="rId9"/>
  </sheets>
  <externalReferences>
    <externalReference r:id="rId10"/>
  </externalReferences>
  <definedNames>
    <definedName name="_xlnm._FilterDatabase" localSheetId="3" hidden="1">'Приложение 4'!$A$10:$M$57</definedName>
    <definedName name="_xlnm._FilterDatabase" localSheetId="5" hidden="1">'Приложение 6'!$A$8:$J$138</definedName>
    <definedName name="_xlnm._FilterDatabase" localSheetId="6" hidden="1">'Приложение 7'!$A$9:$I$159</definedName>
    <definedName name="_xlnm.Print_Area" localSheetId="0">'Приложение 1'!$A$1:$F$23</definedName>
    <definedName name="_xlnm.Print_Area" localSheetId="1">'Приложение 2'!$A$1:$D$54</definedName>
    <definedName name="_xlnm.Print_Area" localSheetId="3">'Приложение 4'!$A$1:$M$57</definedName>
    <definedName name="_xlnm.Print_Area" localSheetId="4">'Приложение 5'!$A$1:$G$33</definedName>
    <definedName name="_xlnm.Print_Area" localSheetId="5">'Приложение 6'!$A$1:$I$138</definedName>
  </definedNames>
  <calcPr calcId="125725"/>
</workbook>
</file>

<file path=xl/calcChain.xml><?xml version="1.0" encoding="utf-8"?>
<calcChain xmlns="http://schemas.openxmlformats.org/spreadsheetml/2006/main">
  <c r="H57" i="10"/>
  <c r="I57"/>
  <c r="I102"/>
  <c r="I103" s="1"/>
  <c r="I104" s="1"/>
  <c r="H102"/>
  <c r="H103" s="1"/>
  <c r="H104" s="1"/>
  <c r="G102"/>
  <c r="G103" s="1"/>
  <c r="G104" s="1"/>
  <c r="I100"/>
  <c r="H100"/>
  <c r="H99" s="1"/>
  <c r="H98" s="1"/>
  <c r="I99"/>
  <c r="I98" s="1"/>
  <c r="I97"/>
  <c r="H97"/>
  <c r="G97"/>
  <c r="I95"/>
  <c r="I94" s="1"/>
  <c r="I93" s="1"/>
  <c r="I92" s="1"/>
  <c r="I91" s="1"/>
  <c r="H95"/>
  <c r="G95"/>
  <c r="G94" s="1"/>
  <c r="G93" s="1"/>
  <c r="G92" s="1"/>
  <c r="G91" s="1"/>
  <c r="H94"/>
  <c r="H93" s="1"/>
  <c r="H92" s="1"/>
  <c r="H91" s="1"/>
  <c r="G100" l="1"/>
  <c r="G99" s="1"/>
  <c r="G98" s="1"/>
  <c r="I94" i="8" l="1"/>
  <c r="H91" l="1"/>
  <c r="I91"/>
  <c r="G91"/>
  <c r="H70" l="1"/>
  <c r="I70"/>
  <c r="G70"/>
  <c r="I78"/>
  <c r="H78"/>
  <c r="G78"/>
  <c r="I77"/>
  <c r="H77"/>
  <c r="G77"/>
  <c r="I72"/>
  <c r="I71" s="1"/>
  <c r="H72"/>
  <c r="G72"/>
  <c r="G71" s="1"/>
  <c r="H71"/>
  <c r="I52" i="10"/>
  <c r="I53" s="1"/>
  <c r="I54" s="1"/>
  <c r="I55" s="1"/>
  <c r="I56" s="1"/>
  <c r="H53"/>
  <c r="H54" s="1"/>
  <c r="H55" s="1"/>
  <c r="H56" s="1"/>
  <c r="G53"/>
  <c r="G54" s="1"/>
  <c r="G55" s="1"/>
  <c r="G56" s="1"/>
  <c r="G51" l="1"/>
  <c r="H51"/>
  <c r="I51"/>
  <c r="I24" i="8" l="1"/>
  <c r="H24"/>
  <c r="F12" i="16"/>
  <c r="E12"/>
  <c r="F21"/>
  <c r="E21"/>
  <c r="H95" i="8"/>
  <c r="I95"/>
  <c r="G95"/>
  <c r="H96"/>
  <c r="I96"/>
  <c r="G96"/>
  <c r="G97"/>
  <c r="I124"/>
  <c r="H124"/>
  <c r="G124"/>
  <c r="D27" i="16"/>
  <c r="F23"/>
  <c r="E23"/>
  <c r="E24"/>
  <c r="F24"/>
  <c r="D23"/>
  <c r="D24"/>
  <c r="I89" i="8"/>
  <c r="I88" s="1"/>
  <c r="H89"/>
  <c r="G89"/>
  <c r="G88" s="1"/>
  <c r="H88"/>
  <c r="I87"/>
  <c r="H87"/>
  <c r="G87"/>
  <c r="I93" l="1"/>
  <c r="I92" s="1"/>
  <c r="H93"/>
  <c r="G93"/>
  <c r="G92" s="1"/>
  <c r="H92"/>
  <c r="G85"/>
  <c r="G83" s="1"/>
  <c r="G82" s="1"/>
  <c r="G81" s="1"/>
  <c r="D21" i="16" l="1"/>
  <c r="E15" i="19"/>
  <c r="L43" i="17"/>
  <c r="M43"/>
  <c r="K43"/>
  <c r="L55"/>
  <c r="M55"/>
  <c r="K55"/>
  <c r="L45"/>
  <c r="K45"/>
  <c r="M45"/>
  <c r="F27" i="16" l="1"/>
  <c r="E27"/>
  <c r="F13"/>
  <c r="E13"/>
  <c r="D13"/>
  <c r="F15"/>
  <c r="E15"/>
  <c r="D15"/>
  <c r="M20" i="17"/>
  <c r="L20"/>
  <c r="K20"/>
  <c r="L13" l="1"/>
  <c r="M13"/>
  <c r="K13"/>
  <c r="D16" i="20" l="1"/>
  <c r="E16"/>
  <c r="E15"/>
  <c r="D15"/>
  <c r="C15"/>
  <c r="H25" i="10"/>
  <c r="I25"/>
  <c r="H26"/>
  <c r="I26"/>
  <c r="H27"/>
  <c r="I27"/>
  <c r="H28"/>
  <c r="I28"/>
  <c r="H18"/>
  <c r="I18"/>
  <c r="H89"/>
  <c r="H88" s="1"/>
  <c r="H87" s="1"/>
  <c r="H86" s="1"/>
  <c r="H85" s="1"/>
  <c r="I89"/>
  <c r="I88" s="1"/>
  <c r="I87" s="1"/>
  <c r="I86" s="1"/>
  <c r="I85" s="1"/>
  <c r="G89"/>
  <c r="G88" s="1"/>
  <c r="H62"/>
  <c r="H61" s="1"/>
  <c r="H60" s="1"/>
  <c r="I62"/>
  <c r="I61" s="1"/>
  <c r="I60" s="1"/>
  <c r="E22" i="16"/>
  <c r="F22"/>
  <c r="D10" l="1"/>
  <c r="E10"/>
  <c r="F10"/>
  <c r="L37" i="17" l="1"/>
  <c r="M37"/>
  <c r="K37"/>
  <c r="L24"/>
  <c r="M24"/>
  <c r="K24"/>
  <c r="L22"/>
  <c r="M22"/>
  <c r="K22"/>
  <c r="L18"/>
  <c r="M18"/>
  <c r="K18"/>
  <c r="G136" i="10" l="1"/>
  <c r="G135" s="1"/>
  <c r="G134" s="1"/>
  <c r="G133" s="1"/>
  <c r="H136"/>
  <c r="H135" s="1"/>
  <c r="H134" s="1"/>
  <c r="H133" s="1"/>
  <c r="I136"/>
  <c r="I135" s="1"/>
  <c r="I134" s="1"/>
  <c r="I133" s="1"/>
  <c r="G138"/>
  <c r="G139" s="1"/>
  <c r="H138"/>
  <c r="I138"/>
  <c r="I139" s="1"/>
  <c r="H139"/>
  <c r="C17" i="19" l="1"/>
  <c r="G66" i="10" l="1"/>
  <c r="G67" s="1"/>
  <c r="I14"/>
  <c r="I15" s="1"/>
  <c r="I16" s="1"/>
  <c r="I17" s="1"/>
  <c r="H14"/>
  <c r="H15" s="1"/>
  <c r="H16" s="1"/>
  <c r="H17" s="1"/>
  <c r="G14"/>
  <c r="G15" s="1"/>
  <c r="G16" s="1"/>
  <c r="G17" s="1"/>
  <c r="I12"/>
  <c r="H12"/>
  <c r="G12"/>
  <c r="I150"/>
  <c r="I149" s="1"/>
  <c r="I148" s="1"/>
  <c r="H150"/>
  <c r="H149" s="1"/>
  <c r="H148" s="1"/>
  <c r="G150"/>
  <c r="G149" s="1"/>
  <c r="G148" s="1"/>
  <c r="I123" i="8"/>
  <c r="I122" s="1"/>
  <c r="I121" s="1"/>
  <c r="H123"/>
  <c r="H122" s="1"/>
  <c r="H121" s="1"/>
  <c r="G123"/>
  <c r="G122" s="1"/>
  <c r="G121" s="1"/>
  <c r="I65"/>
  <c r="I64" s="1"/>
  <c r="I63" s="1"/>
  <c r="I62" s="1"/>
  <c r="I61" s="1"/>
  <c r="H65"/>
  <c r="H64" s="1"/>
  <c r="H63" s="1"/>
  <c r="H62" s="1"/>
  <c r="H61" s="1"/>
  <c r="G65"/>
  <c r="G64" s="1"/>
  <c r="G63" s="1"/>
  <c r="G62" s="1"/>
  <c r="G61" s="1"/>
  <c r="I76" i="10" l="1"/>
  <c r="H76"/>
  <c r="G76"/>
  <c r="I75"/>
  <c r="H75"/>
  <c r="G75"/>
  <c r="I73"/>
  <c r="I72" s="1"/>
  <c r="H73"/>
  <c r="H72" s="1"/>
  <c r="G73"/>
  <c r="G72" s="1"/>
  <c r="L49" i="17"/>
  <c r="M49"/>
  <c r="K49"/>
  <c r="I47" i="10"/>
  <c r="I48" s="1"/>
  <c r="I49" s="1"/>
  <c r="I50" s="1"/>
  <c r="H47"/>
  <c r="H48" s="1"/>
  <c r="H49" s="1"/>
  <c r="H50" s="1"/>
  <c r="G47"/>
  <c r="G48" s="1"/>
  <c r="G49" s="1"/>
  <c r="G50" s="1"/>
  <c r="I45"/>
  <c r="H45"/>
  <c r="G45"/>
  <c r="I81"/>
  <c r="I80" s="1"/>
  <c r="I79" s="1"/>
  <c r="I78" s="1"/>
  <c r="I77" s="1"/>
  <c r="H81"/>
  <c r="G81"/>
  <c r="G80" s="1"/>
  <c r="G79" s="1"/>
  <c r="G78" s="1"/>
  <c r="G77" s="1"/>
  <c r="H80"/>
  <c r="H79" s="1"/>
  <c r="H78" s="1"/>
  <c r="H77" s="1"/>
  <c r="I83"/>
  <c r="H83"/>
  <c r="G83"/>
  <c r="H25" i="8"/>
  <c r="H20" s="1"/>
  <c r="H19" s="1"/>
  <c r="I110"/>
  <c r="I109" s="1"/>
  <c r="I108" s="1"/>
  <c r="I107" s="1"/>
  <c r="H110"/>
  <c r="H109" s="1"/>
  <c r="H108" s="1"/>
  <c r="H107" s="1"/>
  <c r="G110"/>
  <c r="G109" s="1"/>
  <c r="G108" s="1"/>
  <c r="G107" s="1"/>
  <c r="I85"/>
  <c r="H85"/>
  <c r="G84"/>
  <c r="D22" i="16"/>
  <c r="D33" s="1"/>
  <c r="H84" i="8" l="1"/>
  <c r="H83"/>
  <c r="H82" s="1"/>
  <c r="I84"/>
  <c r="I83"/>
  <c r="I82" s="1"/>
  <c r="I120"/>
  <c r="I119" s="1"/>
  <c r="H120"/>
  <c r="H119" s="1"/>
  <c r="G120"/>
  <c r="I81" l="1"/>
  <c r="H81"/>
  <c r="G23" l="1"/>
  <c r="G133" l="1"/>
  <c r="E17" i="19" l="1"/>
  <c r="D17"/>
  <c r="I157" i="10"/>
  <c r="H157"/>
  <c r="G157"/>
  <c r="I155"/>
  <c r="I154" s="1"/>
  <c r="I153" s="1"/>
  <c r="I152" s="1"/>
  <c r="H155"/>
  <c r="G155"/>
  <c r="G154" s="1"/>
  <c r="G153" s="1"/>
  <c r="G152" s="1"/>
  <c r="H154"/>
  <c r="H153" s="1"/>
  <c r="H152" s="1"/>
  <c r="I84"/>
  <c r="H84"/>
  <c r="G87"/>
  <c r="G86" s="1"/>
  <c r="G85" s="1"/>
  <c r="G84" s="1"/>
  <c r="I119"/>
  <c r="I118" s="1"/>
  <c r="I117" s="1"/>
  <c r="H119"/>
  <c r="H118" s="1"/>
  <c r="H117" s="1"/>
  <c r="G119"/>
  <c r="G118" s="1"/>
  <c r="G117" s="1"/>
  <c r="I115"/>
  <c r="I114" s="1"/>
  <c r="I113" s="1"/>
  <c r="H115"/>
  <c r="G115"/>
  <c r="G114" s="1"/>
  <c r="G113" s="1"/>
  <c r="H114"/>
  <c r="H113" s="1"/>
  <c r="I124"/>
  <c r="I123" s="1"/>
  <c r="I122" s="1"/>
  <c r="I121" s="1"/>
  <c r="H124"/>
  <c r="G124"/>
  <c r="G123" s="1"/>
  <c r="G122" s="1"/>
  <c r="G121" s="1"/>
  <c r="H123"/>
  <c r="H122" s="1"/>
  <c r="H121" s="1"/>
  <c r="I109"/>
  <c r="I108" s="1"/>
  <c r="I107" s="1"/>
  <c r="I106" s="1"/>
  <c r="I105" s="1"/>
  <c r="H109"/>
  <c r="H108" s="1"/>
  <c r="H107" s="1"/>
  <c r="H106" s="1"/>
  <c r="H105" s="1"/>
  <c r="G109"/>
  <c r="G108" s="1"/>
  <c r="G107" s="1"/>
  <c r="G106" s="1"/>
  <c r="G105" s="1"/>
  <c r="I131"/>
  <c r="I132" s="1"/>
  <c r="H131"/>
  <c r="H132" s="1"/>
  <c r="G131"/>
  <c r="G132" s="1"/>
  <c r="I129"/>
  <c r="I128" s="1"/>
  <c r="I127" s="1"/>
  <c r="I126" s="1"/>
  <c r="H129"/>
  <c r="G129"/>
  <c r="G128" s="1"/>
  <c r="G127" s="1"/>
  <c r="H128"/>
  <c r="H127" s="1"/>
  <c r="H126" s="1"/>
  <c r="I145"/>
  <c r="I146" s="1"/>
  <c r="H145"/>
  <c r="H146" s="1"/>
  <c r="G145"/>
  <c r="G146" s="1"/>
  <c r="I143"/>
  <c r="I142" s="1"/>
  <c r="I141" s="1"/>
  <c r="I140" s="1"/>
  <c r="H143"/>
  <c r="G143"/>
  <c r="G142" s="1"/>
  <c r="G141" s="1"/>
  <c r="G140" s="1"/>
  <c r="H142"/>
  <c r="H141" s="1"/>
  <c r="H140" s="1"/>
  <c r="I70"/>
  <c r="I71" s="1"/>
  <c r="H70"/>
  <c r="H71" s="1"/>
  <c r="G70"/>
  <c r="G71" s="1"/>
  <c r="I68"/>
  <c r="H68"/>
  <c r="G68"/>
  <c r="I66"/>
  <c r="I67" s="1"/>
  <c r="H66"/>
  <c r="H67" s="1"/>
  <c r="I64"/>
  <c r="H64"/>
  <c r="G64"/>
  <c r="G62"/>
  <c r="G61" s="1"/>
  <c r="I43"/>
  <c r="I44" s="1"/>
  <c r="H43"/>
  <c r="H44" s="1"/>
  <c r="G43"/>
  <c r="G44" s="1"/>
  <c r="I41"/>
  <c r="I40" s="1"/>
  <c r="H41"/>
  <c r="H40" s="1"/>
  <c r="G41"/>
  <c r="G40" s="1"/>
  <c r="I38"/>
  <c r="I39" s="1"/>
  <c r="H38"/>
  <c r="H39" s="1"/>
  <c r="G38"/>
  <c r="G39" s="1"/>
  <c r="I36"/>
  <c r="I35" s="1"/>
  <c r="H36"/>
  <c r="H35" s="1"/>
  <c r="G36"/>
  <c r="G35" s="1"/>
  <c r="I33"/>
  <c r="I34" s="1"/>
  <c r="H33"/>
  <c r="H34" s="1"/>
  <c r="G33"/>
  <c r="G34" s="1"/>
  <c r="I31"/>
  <c r="I30" s="1"/>
  <c r="I29" s="1"/>
  <c r="I11" s="1"/>
  <c r="I10" s="1"/>
  <c r="H31"/>
  <c r="H30" s="1"/>
  <c r="H29" s="1"/>
  <c r="H11" s="1"/>
  <c r="H10" s="1"/>
  <c r="G31"/>
  <c r="G30" s="1"/>
  <c r="G25"/>
  <c r="G26" s="1"/>
  <c r="G27" s="1"/>
  <c r="G28" s="1"/>
  <c r="I20"/>
  <c r="I21" s="1"/>
  <c r="I22" s="1"/>
  <c r="I23" s="1"/>
  <c r="H20"/>
  <c r="H21" s="1"/>
  <c r="H22" s="1"/>
  <c r="H23" s="1"/>
  <c r="G20"/>
  <c r="G21" s="1"/>
  <c r="G22" s="1"/>
  <c r="G23" s="1"/>
  <c r="I135" i="8"/>
  <c r="H135"/>
  <c r="G135"/>
  <c r="I134"/>
  <c r="H134"/>
  <c r="G134"/>
  <c r="I133"/>
  <c r="H133"/>
  <c r="H132" s="1"/>
  <c r="I132"/>
  <c r="G132"/>
  <c r="I131"/>
  <c r="H131"/>
  <c r="G131"/>
  <c r="I129"/>
  <c r="I128" s="1"/>
  <c r="I126" s="1"/>
  <c r="I125" s="1"/>
  <c r="H129"/>
  <c r="G129"/>
  <c r="G128" s="1"/>
  <c r="G126" s="1"/>
  <c r="G125" s="1"/>
  <c r="H128"/>
  <c r="H126" s="1"/>
  <c r="H125" s="1"/>
  <c r="I127"/>
  <c r="H127"/>
  <c r="G119"/>
  <c r="I118"/>
  <c r="H118"/>
  <c r="I116"/>
  <c r="I115" s="1"/>
  <c r="I114" s="1"/>
  <c r="I113" s="1"/>
  <c r="I112" s="1"/>
  <c r="H116"/>
  <c r="G116"/>
  <c r="G115" s="1"/>
  <c r="G114" s="1"/>
  <c r="G113" s="1"/>
  <c r="G112" s="1"/>
  <c r="H115"/>
  <c r="H114" s="1"/>
  <c r="H113" s="1"/>
  <c r="H112" s="1"/>
  <c r="I105"/>
  <c r="I104" s="1"/>
  <c r="H105"/>
  <c r="H104" s="1"/>
  <c r="G105"/>
  <c r="G104" s="1"/>
  <c r="I102"/>
  <c r="H102"/>
  <c r="G102"/>
  <c r="I101"/>
  <c r="H101"/>
  <c r="G101"/>
  <c r="I99"/>
  <c r="I98" s="1"/>
  <c r="H99"/>
  <c r="H98" s="1"/>
  <c r="G99"/>
  <c r="G98" s="1"/>
  <c r="I75"/>
  <c r="I74" s="1"/>
  <c r="H75"/>
  <c r="H74" s="1"/>
  <c r="G75"/>
  <c r="G74" s="1"/>
  <c r="G69" s="1"/>
  <c r="G68" s="1"/>
  <c r="G67" s="1"/>
  <c r="G9" s="1"/>
  <c r="I58"/>
  <c r="H58"/>
  <c r="G58"/>
  <c r="H56"/>
  <c r="I56"/>
  <c r="G56"/>
  <c r="G49"/>
  <c r="G48" s="1"/>
  <c r="G47" s="1"/>
  <c r="I49"/>
  <c r="H49"/>
  <c r="H48" s="1"/>
  <c r="H47" s="1"/>
  <c r="I48"/>
  <c r="I47" s="1"/>
  <c r="I45"/>
  <c r="I44" s="1"/>
  <c r="I43" s="1"/>
  <c r="H45"/>
  <c r="H44" s="1"/>
  <c r="H43" s="1"/>
  <c r="G45"/>
  <c r="G44" s="1"/>
  <c r="G43" s="1"/>
  <c r="G42" s="1"/>
  <c r="I40"/>
  <c r="I39" s="1"/>
  <c r="H40"/>
  <c r="G40"/>
  <c r="G39" s="1"/>
  <c r="H39"/>
  <c r="I38"/>
  <c r="I37" s="1"/>
  <c r="I36" s="1"/>
  <c r="H38"/>
  <c r="G38"/>
  <c r="G37" s="1"/>
  <c r="G36" s="1"/>
  <c r="H37"/>
  <c r="H36" s="1"/>
  <c r="I34"/>
  <c r="I33" s="1"/>
  <c r="I32" s="1"/>
  <c r="H34"/>
  <c r="H33" s="1"/>
  <c r="H32" s="1"/>
  <c r="G34"/>
  <c r="G33" s="1"/>
  <c r="G32" s="1"/>
  <c r="H30"/>
  <c r="H29" s="1"/>
  <c r="H28" s="1"/>
  <c r="I30"/>
  <c r="I29" s="1"/>
  <c r="I28" s="1"/>
  <c r="G30"/>
  <c r="G29" s="1"/>
  <c r="G28" s="1"/>
  <c r="H18"/>
  <c r="H17" s="1"/>
  <c r="I25"/>
  <c r="I20" s="1"/>
  <c r="I19" s="1"/>
  <c r="G25"/>
  <c r="G20" s="1"/>
  <c r="G19" s="1"/>
  <c r="I23"/>
  <c r="H23"/>
  <c r="I21"/>
  <c r="G21"/>
  <c r="H21"/>
  <c r="I14"/>
  <c r="I15" s="1"/>
  <c r="H14"/>
  <c r="H15" s="1"/>
  <c r="G14"/>
  <c r="G13" s="1"/>
  <c r="G80" l="1"/>
  <c r="G138" s="1"/>
  <c r="I97"/>
  <c r="I80" s="1"/>
  <c r="I59" i="10"/>
  <c r="I58" s="1"/>
  <c r="I147"/>
  <c r="H147"/>
  <c r="H59"/>
  <c r="H58" s="1"/>
  <c r="H60" i="8"/>
  <c r="H97"/>
  <c r="H80" s="1"/>
  <c r="I18"/>
  <c r="I17" s="1"/>
  <c r="G15"/>
  <c r="G12"/>
  <c r="G11" s="1"/>
  <c r="G127"/>
  <c r="G60"/>
  <c r="G147" i="10"/>
  <c r="G57" s="1"/>
  <c r="G126"/>
  <c r="G60"/>
  <c r="G59" s="1"/>
  <c r="G58" s="1"/>
  <c r="G29"/>
  <c r="G112"/>
  <c r="H42" i="8"/>
  <c r="I69"/>
  <c r="H69"/>
  <c r="I42"/>
  <c r="H55"/>
  <c r="H54" s="1"/>
  <c r="H53" s="1"/>
  <c r="G118"/>
  <c r="G27"/>
  <c r="G55"/>
  <c r="G54" s="1"/>
  <c r="G52" s="1"/>
  <c r="G51" s="1"/>
  <c r="I55"/>
  <c r="I54" s="1"/>
  <c r="I53" s="1"/>
  <c r="I13"/>
  <c r="I12" s="1"/>
  <c r="I11" s="1"/>
  <c r="I112" i="10"/>
  <c r="I111" s="1"/>
  <c r="H112"/>
  <c r="H111" s="1"/>
  <c r="G18"/>
  <c r="G11" s="1"/>
  <c r="G10" s="1"/>
  <c r="I27" i="8"/>
  <c r="H27"/>
  <c r="I60"/>
  <c r="H13"/>
  <c r="H12" s="1"/>
  <c r="H11" s="1"/>
  <c r="H10" s="1"/>
  <c r="H159" i="10" l="1"/>
  <c r="I52" i="8"/>
  <c r="I51" s="1"/>
  <c r="I10"/>
  <c r="G111" i="10"/>
  <c r="I68" i="8"/>
  <c r="I67" s="1"/>
  <c r="H68"/>
  <c r="H67" s="1"/>
  <c r="H138" s="1"/>
  <c r="G18"/>
  <c r="G17" s="1"/>
  <c r="G10" s="1"/>
  <c r="H52"/>
  <c r="H51" s="1"/>
  <c r="G53"/>
  <c r="H9" l="1"/>
  <c r="I9"/>
  <c r="I138"/>
  <c r="G159" i="10"/>
  <c r="I159"/>
  <c r="C16" i="20" l="1"/>
  <c r="E30" i="16" l="1"/>
  <c r="D30"/>
  <c r="G31"/>
  <c r="G30" s="1"/>
  <c r="F30"/>
  <c r="L12" i="17" l="1"/>
  <c r="M12"/>
  <c r="E28" i="16" l="1"/>
  <c r="F28"/>
  <c r="D28"/>
  <c r="L54" i="17"/>
  <c r="L53" s="1"/>
  <c r="M54"/>
  <c r="M53" s="1"/>
  <c r="K54"/>
  <c r="L48" l="1"/>
  <c r="M48"/>
  <c r="K48"/>
  <c r="E26" i="16" l="1"/>
  <c r="F26"/>
  <c r="D26"/>
  <c r="L51" i="17" l="1"/>
  <c r="L47" s="1"/>
  <c r="M51"/>
  <c r="M47" s="1"/>
  <c r="K51"/>
  <c r="K47" s="1"/>
  <c r="L42" l="1"/>
  <c r="M42"/>
  <c r="K42"/>
  <c r="L41" l="1"/>
  <c r="M41"/>
  <c r="K12" l="1"/>
  <c r="D20" i="16" l="1"/>
  <c r="M40" i="17"/>
  <c r="L40"/>
  <c r="K53"/>
  <c r="K41" s="1"/>
  <c r="M35"/>
  <c r="M34" s="1"/>
  <c r="L35"/>
  <c r="L34" s="1"/>
  <c r="K35"/>
  <c r="K34" s="1"/>
  <c r="M32"/>
  <c r="L32"/>
  <c r="K32"/>
  <c r="M30"/>
  <c r="L30"/>
  <c r="K30"/>
  <c r="M27"/>
  <c r="L27"/>
  <c r="K27"/>
  <c r="M17"/>
  <c r="L17"/>
  <c r="K17"/>
  <c r="D16" i="16"/>
  <c r="E16"/>
  <c r="F16"/>
  <c r="D18"/>
  <c r="E18"/>
  <c r="F18"/>
  <c r="E20"/>
  <c r="E33" s="1"/>
  <c r="F20"/>
  <c r="F33" s="1"/>
  <c r="D17" i="12"/>
  <c r="D16" s="1"/>
  <c r="D15" s="1"/>
  <c r="E17"/>
  <c r="E16" s="1"/>
  <c r="E15" s="1"/>
  <c r="F17"/>
  <c r="F16" s="1"/>
  <c r="F15" s="1"/>
  <c r="D21"/>
  <c r="D20" s="1"/>
  <c r="D19" s="1"/>
  <c r="E21"/>
  <c r="E20" s="1"/>
  <c r="E19" s="1"/>
  <c r="F21"/>
  <c r="F20" s="1"/>
  <c r="F19" s="1"/>
  <c r="K29" i="17" l="1"/>
  <c r="K26" s="1"/>
  <c r="K11" s="1"/>
  <c r="E14" i="12"/>
  <c r="E23" s="1"/>
  <c r="F14"/>
  <c r="F23" s="1"/>
  <c r="K40" i="17"/>
  <c r="D14" i="12"/>
  <c r="D23" s="1"/>
  <c r="L29" i="17"/>
  <c r="L26" s="1"/>
  <c r="L11" s="1"/>
  <c r="L57" s="1"/>
  <c r="M29"/>
  <c r="M26" s="1"/>
  <c r="M11" s="1"/>
  <c r="M57" s="1"/>
  <c r="K57" l="1"/>
</calcChain>
</file>

<file path=xl/sharedStrings.xml><?xml version="1.0" encoding="utf-8"?>
<sst xmlns="http://schemas.openxmlformats.org/spreadsheetml/2006/main" count="1568" uniqueCount="452">
  <si>
    <t>Резервные фонды местной администрации</t>
  </si>
  <si>
    <t>Межбюджетные трансферты из краевого и федерального бюджета и доли софинансирования в рамках непрограмных расходов</t>
  </si>
  <si>
    <t>Иные закупки товаров, работ и услуг для государственных муниципальных нужд</t>
  </si>
  <si>
    <t>Национальная экономика</t>
  </si>
  <si>
    <t>Условно утвержденные расходы</t>
  </si>
  <si>
    <t>Всего</t>
  </si>
  <si>
    <t>Резервные фонды местной администрации в рамках непрограммных расходов</t>
  </si>
  <si>
    <t>00</t>
  </si>
  <si>
    <t>Резервные фонды местной администрации, в рамках непрограммных расходов</t>
  </si>
  <si>
    <t>Приложение №1</t>
  </si>
  <si>
    <t xml:space="preserve">                                                                 </t>
  </si>
  <si>
    <t>сумма</t>
  </si>
  <si>
    <t xml:space="preserve">Итого источников внутреннего  финансирования                                                             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</si>
  <si>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</si>
  <si>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Муниципальная программа «Улучшение жизнедеятельности населения муниципального образования Недокурский сельсовет».</t>
  </si>
  <si>
    <t>Финансовое управление администрации Кежемского района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</si>
  <si>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</si>
  <si>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</si>
  <si>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</si>
  <si>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</si>
  <si>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</si>
  <si>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Резервные фонды</t>
  </si>
  <si>
    <t xml:space="preserve">Культура, кинематография </t>
  </si>
  <si>
    <t>ИТОГО</t>
  </si>
  <si>
    <t>110</t>
  </si>
  <si>
    <t xml:space="preserve">          Источники внутреннего  финансирования дефицита</t>
  </si>
  <si>
    <t xml:space="preserve"> тыс. руб.</t>
  </si>
  <si>
    <t>№ строки</t>
  </si>
  <si>
    <t>01</t>
  </si>
  <si>
    <t>02</t>
  </si>
  <si>
    <t>10</t>
  </si>
  <si>
    <t>08</t>
  </si>
  <si>
    <t>04</t>
  </si>
  <si>
    <t>03</t>
  </si>
  <si>
    <t>Общегосударственные вопросы</t>
  </si>
  <si>
    <t>Межбюджетные трансферты</t>
  </si>
  <si>
    <t>Культура</t>
  </si>
  <si>
    <t>Жилищно-коммунальное хозяйство</t>
  </si>
  <si>
    <t>Национальная безопасность и правоохранительная деятельность</t>
  </si>
  <si>
    <t>Благоустройство</t>
  </si>
  <si>
    <t>Иные межбюджетные трансферты</t>
  </si>
  <si>
    <t>240</t>
  </si>
  <si>
    <t>540</t>
  </si>
  <si>
    <t>120</t>
  </si>
  <si>
    <t>850</t>
  </si>
  <si>
    <t>Непрограммные расходы</t>
  </si>
  <si>
    <t>100</t>
  </si>
  <si>
    <t>200</t>
  </si>
  <si>
    <t>Целевая статья</t>
  </si>
  <si>
    <t>Вид расходов</t>
  </si>
  <si>
    <t>Функционирование органов местного самоуправления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</si>
  <si>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</si>
  <si>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фондами.</t>
  </si>
  <si>
    <t>Иные бюджетные ассигнования</t>
  </si>
  <si>
    <t>800</t>
  </si>
  <si>
    <t>Уплата налогов, сборов и иных платежей</t>
  </si>
  <si>
    <t>Другие общегосударственные вопросы</t>
  </si>
  <si>
    <t>500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</si>
  <si>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</si>
  <si>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</si>
  <si>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</si>
  <si>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комиссариаты, в рамках непрограмных расходов</t>
  </si>
  <si>
    <t>тыс. рублей</t>
  </si>
  <si>
    <t>3</t>
  </si>
  <si>
    <t>4</t>
  </si>
  <si>
    <t>5</t>
  </si>
  <si>
    <t>6</t>
  </si>
  <si>
    <t>Резервные средства</t>
  </si>
  <si>
    <t>Администрация Недокурского сельсовета</t>
  </si>
  <si>
    <t xml:space="preserve"> </t>
  </si>
  <si>
    <t>тыс.руб.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</si>
  <si>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</si>
  <si>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</si>
  <si>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</si>
  <si>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</si>
  <si>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</si>
  <si>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</si>
  <si>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000</t>
  </si>
  <si>
    <t>0000</t>
  </si>
  <si>
    <t>НАЛОГОВЫЕ И НЕНАЛОГОВЫЕ ДОХОДЫ</t>
  </si>
  <si>
    <t>1</t>
  </si>
  <si>
    <t xml:space="preserve">НАЛОГИ НА ПРИБЫЛЬ, ДОХОДЫ </t>
  </si>
  <si>
    <t>182</t>
  </si>
  <si>
    <t>010</t>
  </si>
  <si>
    <t xml:space="preserve">Налог на доходы физических лиц </t>
  </si>
  <si>
    <t>020</t>
  </si>
  <si>
    <t>030</t>
  </si>
  <si>
    <t>040</t>
  </si>
  <si>
    <t>022</t>
  </si>
  <si>
    <t>30</t>
  </si>
  <si>
    <t>40</t>
  </si>
  <si>
    <t>50</t>
  </si>
  <si>
    <t>60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</si>
  <si>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</si>
  <si>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</si>
  <si>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</si>
  <si>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 по делам, рассматриваемым в судах общей юрисдикции, мировыми судьями</t>
  </si>
  <si>
    <t>033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</si>
  <si>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</si>
  <si>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</si>
  <si>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</si>
  <si>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807</t>
  </si>
  <si>
    <t>001</t>
  </si>
  <si>
    <t>999</t>
  </si>
  <si>
    <t>ВСЕГО ДОХОДОВ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</si>
  <si>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</si>
  <si>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</si>
  <si>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Раздел             Подраздел</t>
  </si>
  <si>
    <t>0800</t>
  </si>
  <si>
    <t>0801</t>
  </si>
  <si>
    <t>0300</t>
  </si>
  <si>
    <t>0310</t>
  </si>
  <si>
    <t>0400</t>
  </si>
  <si>
    <t>0409</t>
  </si>
  <si>
    <t>0500</t>
  </si>
  <si>
    <t>0503</t>
  </si>
  <si>
    <t>0100</t>
  </si>
  <si>
    <t>0104</t>
  </si>
  <si>
    <t>0102</t>
  </si>
  <si>
    <t>0106</t>
  </si>
  <si>
    <t>0111</t>
  </si>
  <si>
    <t>0113</t>
  </si>
  <si>
    <t>0200</t>
  </si>
  <si>
    <t>0203</t>
  </si>
  <si>
    <t>7</t>
  </si>
  <si>
    <t>8</t>
  </si>
  <si>
    <t>9</t>
  </si>
  <si>
    <t>Раздел      Подраздел</t>
  </si>
  <si>
    <t xml:space="preserve">  Рз              ПРз</t>
  </si>
  <si>
    <t>Приложение № 4</t>
  </si>
  <si>
    <t xml:space="preserve">Закупка товаров, работ и услуг для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</si>
  <si>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</si>
  <si>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</si>
  <si>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Приложение № 3</t>
  </si>
  <si>
    <t xml:space="preserve">Главные администраторы </t>
  </si>
  <si>
    <t xml:space="preserve">                                                              Приложение № 5</t>
  </si>
  <si>
    <t xml:space="preserve">Муниципальная программа «Улучшение жизнедеятельности населения муниципального образования Недокурский сельсовет» </t>
  </si>
  <si>
    <t>Главные администраторы доходов бюджета Недокурского сельсовета Кежемского района Красноярского края</t>
  </si>
  <si>
    <t>Администрация Недокурского сельсовета Кежемского района Красноярского края</t>
  </si>
  <si>
    <t>Прочие неналоговые доходы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</si>
  <si>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</si>
  <si>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Невыясненные поступления, зачисляемые в бюджеты сельских поселений  </t>
  </si>
  <si>
    <t>Средства самообложения граждан, зачисляемые в бюджеты сельских поселений</t>
  </si>
  <si>
    <t xml:space="preserve">Акцизы на автомобильный бензин, производимый на территории РФ 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</si>
  <si>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</si>
  <si>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</si>
  <si>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807 1 08 04020 01 1000 110</t>
  </si>
  <si>
    <t>807 1 08 04020 01 2000 110</t>
  </si>
  <si>
    <t>807 1 08 04020 01 3000 110</t>
  </si>
  <si>
    <t>807 1 08 04020 01 4000 110</t>
  </si>
  <si>
    <t>024</t>
  </si>
  <si>
    <t xml:space="preserve"> Иные межбюджетные трансферты</t>
  </si>
  <si>
    <t>04 0 00 00000</t>
  </si>
  <si>
    <t>04 1 00 00000</t>
  </si>
  <si>
    <t>04 1 00 00220</t>
  </si>
  <si>
    <t>04 0 00  00000</t>
  </si>
  <si>
    <t>04 1 00  00000</t>
  </si>
  <si>
    <t>04 1 00  00210</t>
  </si>
  <si>
    <t>04 1 00 00210</t>
  </si>
  <si>
    <t>04 5 00 00000</t>
  </si>
  <si>
    <t>04 2 00 00000</t>
  </si>
  <si>
    <t>04 3 00 00000</t>
  </si>
  <si>
    <t>04 3 00 10110</t>
  </si>
  <si>
    <t>04 4 00 00000</t>
  </si>
  <si>
    <t>04 4 00 75140</t>
  </si>
  <si>
    <t>04 4 00 51180</t>
  </si>
  <si>
    <t>03 2 00 00000</t>
  </si>
  <si>
    <t>03 0 00 00000</t>
  </si>
  <si>
    <t>03 2 00 49080</t>
  </si>
  <si>
    <t>03 3 00 00000</t>
  </si>
  <si>
    <t>03 3 00 49010</t>
  </si>
  <si>
    <t xml:space="preserve">03 3 00 49040 </t>
  </si>
  <si>
    <t>03 3 00 49040</t>
  </si>
  <si>
    <t>03 3 00 49050</t>
  </si>
  <si>
    <t>04 1 00  00220</t>
  </si>
  <si>
    <t>Глава муниципального образования в рамках непрограммных расходов</t>
  </si>
  <si>
    <t>04 5 00 48010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</si>
  <si>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</si>
  <si>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>Прочие непрограммные расходы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</si>
  <si>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</si>
  <si>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Расходы на выплаты персоналу государственных муниципальных  органов</t>
  </si>
  <si>
    <t>Муниципальные программы</t>
  </si>
  <si>
    <t>Межбюджетные трансферты из краевого и федерального бюджета и доли софинансирования в рамках непрограммных расходов</t>
  </si>
  <si>
    <t>Прочие непрограммные мероприятия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</si>
  <si>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</si>
  <si>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</si>
  <si>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</si>
  <si>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</si>
  <si>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35</t>
  </si>
  <si>
    <t>118</t>
  </si>
  <si>
    <t>49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</si>
  <si>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</si>
  <si>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</si>
  <si>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</si>
  <si>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</si>
  <si>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</si>
  <si>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Закупка товаров, работ и услуг для обеспечения государственных (муниципальных) нужд
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</si>
  <si>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непрограммных мероприятий</t>
  </si>
  <si>
    <t>Осуществление первичного воинского учета на территориях где отсутствуют военные комиссариаты, в рамках непрограммных расходов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</si>
  <si>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(прочие поступления)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</si>
  <si>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</si>
  <si>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(пени и проценты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</si>
  <si>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(суммы денежных взысканий (штрафов) по соответствующему платежу согласно законодательству Российской Федерации)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</si>
  <si>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</si>
  <si>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</si>
  <si>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</si>
  <si>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 денежных  средств бюджетов</t>
  </si>
  <si>
    <t>Увеличение прочих  остатков  денежных  средств бюджетов сельских поселений</t>
  </si>
  <si>
    <t>807 01 05 02 01 10 0000 510</t>
  </si>
  <si>
    <t>Уменьшение  остатков    средств бюджетов</t>
  </si>
  <si>
    <t>Уменьшение  прочих  остатков    средств бюджетов</t>
  </si>
  <si>
    <t>Уменьшение  прочих  остатков  денежных   средств бюджетов</t>
  </si>
  <si>
    <t>807 01 05 02 01 10 0000 610</t>
  </si>
  <si>
    <t>Уменьшение  прочих  остатков  денежных  средств бюджетов сельских поселений</t>
  </si>
  <si>
    <t>Дотации на выравнивание бюджетной обеспеченности</t>
  </si>
  <si>
    <t>Возврат прочих остатков субсидий, субвенций и иных межбюджетных трансфертов, имеющих целевое назначение, прошлых лет  из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</si>
  <si>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</si>
  <si>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иными организациями остатков субсидий прошлых лет</t>
  </si>
  <si>
    <t>04 7 00 00000</t>
  </si>
  <si>
    <t>04 7 00 48220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</si>
  <si>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</si>
  <si>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</si>
  <si>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</si>
  <si>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ГОСУДАРСТВЕННАЯ ПОШЛИНА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</si>
  <si>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</si>
  <si>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</si>
  <si>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</si>
  <si>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</si>
  <si>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01 05 02 01 10 0000 510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</si>
  <si>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</si>
  <si>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</si>
  <si>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</si>
  <si>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</si>
  <si>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</si>
  <si>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Прочие межбюджетные трансферты, передаваемые бюджетам </t>
  </si>
  <si>
    <t>807 1 11 05075 10 2000 120</t>
  </si>
  <si>
    <t>Доходы от сдачи в аренду имущества, составляющего казну сельских поселений (за исключением земельных участков) (пени и проценты по соответствующему платежу)</t>
  </si>
  <si>
    <t>807 1 11 05075 10 3000 120</t>
  </si>
  <si>
    <t>Доходы от сдачи в аренду имущества, составляющего казну сельских поселений (за исключением земельных участков)  (суммы денежных взысканий (штрафов) по соответствующему платежу согласно законодательству Российской Федерации)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</si>
  <si>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</si>
  <si>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Наименование кода классификации доходов бюджета</t>
  </si>
  <si>
    <t>Код классификации доходов бюджета</t>
  </si>
  <si>
    <t>Наименование кода группы, подгруппы, статьи и вида источника финансирования дефицита бюджета</t>
  </si>
  <si>
    <t xml:space="preserve">Код классификации источников финансирования дефицита бюджета </t>
  </si>
  <si>
    <t>Код главного администратора</t>
  </si>
  <si>
    <t>код аналитической группы подвида</t>
  </si>
  <si>
    <t>код группы подвида</t>
  </si>
  <si>
    <t>код главного администратора</t>
  </si>
  <si>
    <t>Наименование показателя бюджетной классификации</t>
  </si>
  <si>
    <t>Наименование главного распорядителя и наименование показателей бюджетной классификации</t>
  </si>
  <si>
    <t>Код главного распорядителя бюджетных средств</t>
  </si>
  <si>
    <t>Наименование муниципальной программы и наименование показателей бюджетной классификации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</si>
  <si>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</si>
  <si>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</si>
  <si>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</si>
  <si>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</si>
  <si>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807 1 13 02065 10 0000 130</t>
  </si>
  <si>
    <t>807 1 13 02995 10 0000 130</t>
  </si>
  <si>
    <t>807 1 14 02053 10 0000 410</t>
  </si>
  <si>
    <t>Наименование</t>
  </si>
  <si>
    <t>807 1 14 06025 10 0000 430</t>
  </si>
  <si>
    <t>Доходы от сдачи в аренду имущества, составляющего казну сельских поселений (за исключением земельных участков)</t>
  </si>
  <si>
    <t>Другие вопросы в области жилищно-коммунального хозяйства</t>
  </si>
  <si>
    <t>0505</t>
  </si>
  <si>
    <t>Здравоохранение</t>
  </si>
  <si>
    <t>0900</t>
  </si>
  <si>
    <t>Другие вопросы в области здравоохранения</t>
  </si>
  <si>
    <t>0909</t>
  </si>
  <si>
    <t>Иные межбюджетные трансферты выделяемые из бюджета Недокурского сельсовета в районный бюджет на организацию в границах поселения тепло и водоснабжения в рамках непрограммных расходов</t>
  </si>
  <si>
    <t>04 2 00 48110</t>
  </si>
  <si>
    <t>04 2 00 49640</t>
  </si>
  <si>
    <t>Руководство и управление в сфере управленческих функций органов местного самоуправления в рамках непрограмных расходов органов местного самоуправления</t>
  </si>
  <si>
    <t>11</t>
  </si>
  <si>
    <t>150</t>
  </si>
  <si>
    <t>807 2 02 30024 10 7514 150</t>
  </si>
  <si>
    <t>807 2 02 35118 10 0000 150</t>
  </si>
  <si>
    <t>807 2 18 60010 10 0000 150</t>
  </si>
  <si>
    <t>807 2 18 60020 10 0000 150</t>
  </si>
  <si>
    <t>807 2 19 60010 10 0000 150</t>
  </si>
  <si>
    <t>900 1 17 01 050 10 0000 150</t>
  </si>
  <si>
    <t>900 2 08 05 000 10 0000 150</t>
  </si>
  <si>
    <t>807 2 07 05030 10 0000 150</t>
  </si>
  <si>
    <t>807 2 18 05010 10 0000 150</t>
  </si>
  <si>
    <t>807 2 18 05030 10 0000 150</t>
  </si>
  <si>
    <t>807 1 17 14030 10 0000 150</t>
  </si>
  <si>
    <t>Иные межбюджетные трансферты выделяемые из бюджета Недокурского сельсовета в районный бюджет на осуществление полномочий по внутреннему муниципальному финансовому контролю в рамках непрограммных расходов</t>
  </si>
  <si>
    <t>Социальная политика</t>
  </si>
  <si>
    <t>Пенсионное обеспечение</t>
  </si>
  <si>
    <t>Доплата к пенсии муниципальных служащих в рамках непрограммных расходов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</si>
  <si>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</si>
  <si>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</si>
  <si>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</si>
  <si>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1001</t>
  </si>
  <si>
    <t>300</t>
  </si>
  <si>
    <t>310</t>
  </si>
  <si>
    <t>Обеспечение пожарной безопасности</t>
  </si>
  <si>
    <t>04 8 00 00000</t>
  </si>
  <si>
    <t>04 8 00 01110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</si>
  <si>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</si>
  <si>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выделяемые из бюджета Недокурского сельсовета в районный бюджет  по организации исполнения бюджета поселения в рамках непрограммных расходов</t>
  </si>
  <si>
    <t>Приложение 2</t>
  </si>
  <si>
    <t>807 1 11 05075 10 1000 120</t>
  </si>
  <si>
    <t>Доходы от сдачи в аренду имущества, составляющего казну сельских поселений (за исключением земельных участков)) (сумма платежа (перерасчеты, недоимка и задолженность по соответствующему платежу, в том числе по отмененному))</t>
  </si>
  <si>
    <t>807 1 17 01050 10 0000 180</t>
  </si>
  <si>
    <t>807 1 17 05050 10 0000 180</t>
  </si>
  <si>
    <t xml:space="preserve">Прочие безвозмездные поступления в бюджеты сельских поселений </t>
  </si>
  <si>
    <t>Невыясненные поступления, зачисляемые в бюджеты сельских поселений</t>
  </si>
  <si>
    <t>2022 год</t>
  </si>
  <si>
    <t>Всего доходы  бюджета сельсовета на 2022 год</t>
  </si>
  <si>
    <t>807 2 02 16001 10 0000 150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</si>
  <si>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</si>
  <si>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Прочие межбюджетные трансферты, передаваемые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 </t>
  </si>
  <si>
    <t>807 2 02 49999 10 0002 150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</si>
  <si>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бюджетов) </t>
  </si>
  <si>
    <t>807 2 02 49999 10 0001 150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</si>
  <si>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 </t>
  </si>
  <si>
    <t>807 2 02 49999 10 0009 150</t>
  </si>
  <si>
    <t>807 2 02 49999 10 0008 150</t>
  </si>
  <si>
    <t xml:space="preserve">Прочие межбюджетные трансферты, передаваемые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</si>
  <si>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 xml:space="preserve">Прочие межбюджетные трансферты, передаваемые бюджетам сельских поселений (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поселения) </t>
  </si>
  <si>
    <t>807 2 02 49999 10 0010 150</t>
  </si>
  <si>
    <t xml:space="preserve">Прочие межбюджетные трансферты, передаваемые бюджетам сельских поселений (на обеспечение первичных мер пожарной безопасности) </t>
  </si>
  <si>
    <t>807 2 02 49999 10 0011 150</t>
  </si>
  <si>
    <t>Прочие межбюджетные трансферты, передаваемые бюджетам сельских поселений (на обеспечение развития и укрепления материально-технической базы домов культуры в населенных пунктах с числом жителей до 50 тысяч человек)</t>
  </si>
  <si>
    <t>807 2 02 49999 10 0012 150</t>
  </si>
  <si>
    <t>807 2 02 49999 10 0013 150</t>
  </si>
  <si>
    <t>807 2 02 49999 10 0014 150</t>
  </si>
  <si>
    <t>Прочие межбюджетные трансферты, передаваемые бюджетам сельских поселений (на создание условий для развития услуг связи в малочисленных и труднодоступных населенных пунктах Красноярского края)</t>
  </si>
  <si>
    <t>Прочие межбюджетные трансферты, передаваемые бюджетам сельских поселений ( на повышение безопасности дорожного движения)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</si>
  <si>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 </t>
  </si>
  <si>
    <t xml:space="preserve">       Приложение 6</t>
  </si>
  <si>
    <t>04 5 00 42060</t>
  </si>
  <si>
    <t>04 5 00 48510</t>
  </si>
  <si>
    <t xml:space="preserve">Подпрограмма: «Развитие транспортной инфраструктуры муниципального образования Недокурский сельсовет» 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</si>
  <si>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</si>
  <si>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>Подпрограмма «Благоустройство в муниципальном образовании Недокурский сельсовет»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</si>
  <si>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</si>
  <si>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Организация и содержание мест захоронения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</si>
  <si>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Прочие расходы на благоустройство 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</si>
  <si>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Приложение  7</t>
  </si>
  <si>
    <t>Подпрограмма: «Развитие транспортной инфраструктуры муниципального образования Недокурский сельсовет»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</si>
  <si>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«Развитие транспортной инфраструктуры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 .</t>
  </si>
  <si>
    <t xml:space="preserve">Организация и содержание мест захоронения в рамках  подпрограммы «Благоустройство в муниципальном образовании Недокурский сельсовет»   муниципальной программы «Улучшение жизнедеятельности населения муниципального образования Недокурский сельсовет».                </t>
  </si>
  <si>
    <t>Иные межбюджетные трансферты выделяемые из бюджета Недокурского сельсовета в районный бюджет по организации исполнения бюджета поселения  в рамках непрограммных расходов</t>
  </si>
  <si>
    <t>Приложение 8</t>
  </si>
  <si>
    <t>7514</t>
  </si>
  <si>
    <t>0001</t>
  </si>
  <si>
    <t>Иные межбюджетные трансферты, передаваемые из бюджета Недокурского сельсовета в районный бюджет (на обеспечение развития и укрепления материально-технической базы домов культуры в населенных пунктах с числом жителей до 50 тысяч человек)</t>
  </si>
  <si>
    <t>Иные межбюджетные трансферты выделяемые из бюджета Недокурского сельсовета в районный бюджет  (на обеспечение развития и укрепления материально-технической базы домов культуры в населенных пунктах с числом жителей до 50 тысяч человек) в рамках непрограммных расходов</t>
  </si>
  <si>
    <t>Жилищное хозяйство</t>
  </si>
  <si>
    <t>0501</t>
  </si>
  <si>
    <t>Расходы по взносам на капитальный ремонт муниципального жилищного фонда  в рамках непрограммных расходов</t>
  </si>
  <si>
    <t>04 2 00 43150</t>
  </si>
  <si>
    <t>Закупка товаров, работ и услуг для обеспечения государственных (муниципальных) нужд</t>
  </si>
  <si>
    <t>Расходы на ремонт и содержание муниципальных жилых помещений в рамках непрограммных расходов</t>
  </si>
  <si>
    <t>04 2 00 49590</t>
  </si>
  <si>
    <t xml:space="preserve">Подпрограмма:«Энергосбережение и повышение энергетической эффективности муниципального образования Недокурский сельсовет» </t>
  </si>
  <si>
    <t>03 4 00 00000</t>
  </si>
  <si>
    <t>Расходы по энергосбережению и повышению энергетической эффективности в рамках подпрограммы «Энергосбережение и повышение энергетической эффективности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</t>
  </si>
  <si>
    <t>03 4 00 49320</t>
  </si>
  <si>
    <t xml:space="preserve">Подпрограмма: «Энергосбережение и повышение энергетической эффективности муниципального образования Недокурский сельсовет» </t>
  </si>
  <si>
    <t>03  400 00000</t>
  </si>
  <si>
    <t>807 1 16 10100 10 0000 140</t>
  </si>
  <si>
    <t>807 1 16 02020 02 0000 140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</si>
  <si>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</si>
  <si>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807 1 16 07090 10 0000 140</t>
  </si>
  <si>
    <t>Иные штрафы, неустойки, пени, уплаченные  в соответствии с законом или договором в случае не исполнения или ненадлежащего исполнения обязательств перед муниципальным органом, (муниципальным казенным учреждением)сельского поселения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</si>
  <si>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</si>
  <si>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</si>
  <si>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</si>
  <si>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</si>
  <si>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</si>
  <si>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</si>
  <si>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</si>
  <si>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</si>
  <si>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</si>
  <si>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</si>
  <si>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</si>
  <si>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51</t>
  </si>
  <si>
    <t>61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</si>
  <si>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</si>
  <si>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</si>
  <si>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 , взимаемый по ставкам , применяемым к объектам налогообложения , расположенным в границах сельских поселений</t>
  </si>
  <si>
    <t>05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</si>
  <si>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</si>
  <si>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</si>
  <si>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</si>
  <si>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16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</si>
  <si>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</si>
  <si>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</si>
  <si>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03 2 00 S5090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</si>
  <si>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</t>
  </si>
  <si>
    <t>Руководство и управление в сфере управленческих функций органов местного самоуправления в рамках непрограммных расходов органов местного самоуправления</t>
  </si>
  <si>
    <t>Прочие межбюджетные трансферты, передаваемые бюджетам сельских поселений (на повышение безопасности дорожного движения, за счет средств дорожного фонда Красноярского края)</t>
  </si>
  <si>
    <t>807 2 02 49999 10 0015 150</t>
  </si>
  <si>
    <t xml:space="preserve"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</si>
  <si>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 xml:space="preserve">            Код</t>
  </si>
  <si>
    <t>03 0 00  00000</t>
  </si>
  <si>
    <t>Подпрограмма: «Обеспечение безопасности жизнедеятельности муниципального образования Недокурский сельсовет»</t>
  </si>
  <si>
    <t>03 1 00 00000</t>
  </si>
  <si>
    <t>Реализация мероприятий по предупреждению пожаров и обеспечению пожарной безопасности в рамках подпрограммы 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</si>
  <si>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03 1 00 49230</t>
  </si>
  <si>
    <t>Реализация мероприятий по предупреждению пожаров и обеспечению пожарной безопасности в рамках подпрограммы"Обеспечение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</si>
  <si>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807 2 02 49999 10 0020 150</t>
  </si>
  <si>
    <t xml:space="preserve">Прочие межбюджетные трансферты, передаваемые бюджетам сельских поселений (поддержка лучших сельских учреждений культуры) </t>
  </si>
  <si>
    <t xml:space="preserve">Прочие межбюджетные трансферты, передаваемые бюджетам сельских поселений (на обеспечение развития и укрепления материально-технической базы домов культуры в населенных пунктах с числом жителей до 50 тысяч человек (софинансирование))  </t>
  </si>
  <si>
    <t>807 2 02 49999 10 0021 150</t>
  </si>
  <si>
    <t>17</t>
  </si>
  <si>
    <t>14</t>
  </si>
  <si>
    <t xml:space="preserve">к проекту решения Недокурского сельского Совета депутатов </t>
  </si>
  <si>
    <t>2023 год</t>
  </si>
  <si>
    <t>Всего доходы  бюджета сельсовета на 2023 год</t>
  </si>
  <si>
    <t>Приложение № 9</t>
  </si>
  <si>
    <t>Защита населения и территории от чрезвычайных ситуаций природного и техногенного характера, пожарная безопасность</t>
  </si>
  <si>
    <t>"О  бюджете Недокурского сельсовета Кежемского района Красноярского края на 2022 год и плановый период 2023-2024 годов" №       от                        г.</t>
  </si>
  <si>
    <t>2024 год</t>
  </si>
  <si>
    <t xml:space="preserve"> бюджета   Недокурского сельсовета  на 2022 год и плановый период 2023-2024 годов</t>
  </si>
  <si>
    <t xml:space="preserve"> источников внутреннего финансирования дефицита бюджета Недокурского сельсовета на 2022 год и плановый период 2023-2024 годы</t>
  </si>
  <si>
    <t>к проекту решения Недокурского сельского Совета депутатов "О  бюджете Недокурского сельсовета Кежемского района Красноярского края на 2022 год и плановый период 2023-2024 годов" №    от   г.</t>
  </si>
  <si>
    <t xml:space="preserve">Доходы бюджета Недокурского сельсовета на 2022 год и плановый период 2023-2024 годов </t>
  </si>
  <si>
    <t>Всего доходы  бюджета сельсовета на 2024 год</t>
  </si>
  <si>
    <t>к проекту решения Недокурского сельского Совета депутатов "О  бюджете Недокурского сельсовета Кежемского района Красноярского края на 2022 год и плановый период 2023-2024 годов" №       от                        г.</t>
  </si>
  <si>
    <t>Распределение расходов бюджета Недокурского сельсовета на 2022  год и плановый период 2023-2024 годов по разделам и подразделам классификации расходов бюджетов Российской Федерации</t>
  </si>
  <si>
    <t>Ведомственная структура расходов бюджета Недокурского сельсовета на 2022 год  и плановый период 2023-2024 годов</t>
  </si>
  <si>
    <t>к проекту решения Недокурского сельского Совета депутатов  "О  бюджете Недокурского сельсовета Кежемского района Красноярского края на 2022 год и плановый период 2023-2024 годов" №       от                   г.</t>
  </si>
  <si>
    <t>Распределение бюджетных ассигнований по целевым статьям (муниципальным программам Недокурского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 2022 год и плановый период  2023-2024 годов</t>
  </si>
  <si>
    <t>"О  бюджете Недокурского сельсовета Кежемского района Красноярского края на 2022 год и плановый период 2023-2024 годов" №       от                   г.</t>
  </si>
  <si>
    <t>Объем межбюджетных трансфертов, получаемых из других бюджетов бюджетной системы Российской Федерации Недокурского сельсовета  на 2022 год и плановый период 2023-2024 годов</t>
  </si>
  <si>
    <t>Распределение иных межбюджетных трансфертов, выделяемых из бюджета Недокурского сельсовета в районный бюджет на финансирование расходов по передаваемым органами местного самоуправления поселений для осуществления части полномочий органами местного самоуправления  района на 2022 год и плановый период 2023-2024 годов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</si>
  <si>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</si>
  <si>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</si>
  <si>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</si>
  <si>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</si>
  <si>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</si>
  <si>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</si>
  <si>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Прочие межбюджетные трансферты на обеспечение мероприятий по переселению граждан из аварийного жилищного фонда в рамках муниципальной программы "Переселение граждан из аварийного жилищного фонда в МО Недокурский сельсовет"</t>
  </si>
  <si>
    <t xml:space="preserve"> 05 0 F3 67484</t>
  </si>
  <si>
    <t>807 2 02 49999 10 0031 150</t>
  </si>
  <si>
    <t xml:space="preserve"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 </t>
  </si>
  <si>
    <t>807 2 02 49999 10 0025 150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</si>
  <si>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</si>
  <si>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>Дотации бюджетам бюджетной системы Российской Федерации</t>
  </si>
  <si>
    <t>20</t>
  </si>
  <si>
    <t>302</t>
  </si>
  <si>
    <t>807 2 02 20302 10 0000 150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</si>
  <si>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</si>
  <si>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</si>
  <si>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</si>
  <si>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03 2 00 49020</t>
  </si>
  <si>
    <t>Муниципальная программа "Переселение граждан из аварийного жилищного фонда в МО Недокурский сельсовет"</t>
  </si>
  <si>
    <t>05 0 00 00000</t>
  </si>
  <si>
    <t>Транспортировка в морг безродных, невостребованных и неопознанных умерших в рамках непрограммных расходов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</si>
</sst>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.000"/>
    <numFmt numFmtId="166" formatCode="#,##0.000000000"/>
    <numFmt numFmtId="167" formatCode="0.00000"/>
    <numFmt numFmtId="168" formatCode="#,##0.00000"/>
    <numFmt numFmtId="169" formatCode="#,##0.0"/>
  </numFmts>
  <fonts count="3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</font>
    <font>
      <sz val="8"/>
      <color theme="1"/>
      <name val="Calibri"/>
      <family val="2"/>
      <charset val="204"/>
      <scheme val="minor"/>
    </font>
    <font>
      <sz val="12"/>
      <name val="Helv"/>
      <charset val="204"/>
    </font>
    <font>
      <sz val="12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</cellStyleXfs>
  <cellXfs count="36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/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top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4" fillId="0" borderId="0" xfId="0" applyFont="1"/>
    <xf numFmtId="0" fontId="15" fillId="0" borderId="0" xfId="0" applyFont="1"/>
    <xf numFmtId="0" fontId="14" fillId="0" borderId="5" xfId="6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18" fillId="2" borderId="0" xfId="7" applyFont="1" applyFill="1" applyProtection="1">
      <protection locked="0"/>
    </xf>
    <xf numFmtId="165" fontId="18" fillId="2" borderId="0" xfId="7" applyNumberFormat="1" applyFont="1" applyFill="1" applyBorder="1" applyProtection="1">
      <protection locked="0"/>
    </xf>
    <xf numFmtId="0" fontId="18" fillId="2" borderId="0" xfId="7" applyFont="1" applyFill="1" applyBorder="1"/>
    <xf numFmtId="0" fontId="18" fillId="2" borderId="0" xfId="7" applyFont="1" applyFill="1"/>
    <xf numFmtId="0" fontId="1" fillId="2" borderId="0" xfId="7" applyFont="1" applyFill="1" applyProtection="1">
      <protection locked="0"/>
    </xf>
    <xf numFmtId="165" fontId="1" fillId="2" borderId="0" xfId="7" applyNumberFormat="1" applyFont="1" applyFill="1" applyBorder="1" applyProtection="1">
      <protection locked="0"/>
    </xf>
    <xf numFmtId="0" fontId="20" fillId="2" borderId="0" xfId="7" applyFont="1" applyFill="1" applyProtection="1">
      <protection locked="0"/>
    </xf>
    <xf numFmtId="0" fontId="21" fillId="2" borderId="0" xfId="7" applyFont="1" applyFill="1" applyBorder="1" applyAlignment="1" applyProtection="1">
      <alignment horizontal="center"/>
      <protection locked="0"/>
    </xf>
    <xf numFmtId="165" fontId="1" fillId="2" borderId="0" xfId="7" applyNumberFormat="1" applyFont="1" applyFill="1" applyBorder="1" applyAlignment="1" applyProtection="1">
      <alignment horizontal="right"/>
      <protection locked="0"/>
    </xf>
    <xf numFmtId="0" fontId="3" fillId="2" borderId="5" xfId="7" applyFont="1" applyFill="1" applyBorder="1" applyAlignment="1" applyProtection="1">
      <alignment horizontal="center"/>
      <protection locked="0"/>
    </xf>
    <xf numFmtId="49" fontId="2" fillId="2" borderId="5" xfId="7" applyNumberFormat="1" applyFont="1" applyFill="1" applyBorder="1" applyAlignment="1" applyProtection="1">
      <alignment horizontal="center"/>
      <protection locked="0"/>
    </xf>
    <xf numFmtId="49" fontId="2" fillId="2" borderId="5" xfId="7" applyNumberFormat="1" applyFont="1" applyFill="1" applyBorder="1" applyAlignment="1" applyProtection="1">
      <alignment horizontal="right"/>
      <protection locked="0"/>
    </xf>
    <xf numFmtId="0" fontId="2" fillId="2" borderId="5" xfId="7" applyFont="1" applyFill="1" applyBorder="1" applyProtection="1">
      <protection locked="0"/>
    </xf>
    <xf numFmtId="49" fontId="2" fillId="2" borderId="5" xfId="7" applyNumberFormat="1" applyFont="1" applyFill="1" applyBorder="1" applyProtection="1">
      <protection locked="0"/>
    </xf>
    <xf numFmtId="49" fontId="2" fillId="2" borderId="5" xfId="7" applyNumberFormat="1" applyFont="1" applyFill="1" applyBorder="1" applyAlignment="1" applyProtection="1">
      <alignment horizontal="left"/>
      <protection locked="0"/>
    </xf>
    <xf numFmtId="49" fontId="3" fillId="2" borderId="5" xfId="7" applyNumberFormat="1" applyFont="1" applyFill="1" applyBorder="1" applyAlignment="1" applyProtection="1">
      <alignment vertical="top"/>
      <protection locked="0"/>
    </xf>
    <xf numFmtId="49" fontId="3" fillId="2" borderId="5" xfId="7" applyNumberFormat="1" applyFont="1" applyFill="1" applyBorder="1" applyAlignment="1" applyProtection="1">
      <alignment horizontal="left" vertical="top"/>
      <protection locked="0"/>
    </xf>
    <xf numFmtId="49" fontId="3" fillId="2" borderId="5" xfId="7" applyNumberFormat="1" applyFont="1" applyFill="1" applyBorder="1" applyAlignment="1" applyProtection="1">
      <alignment horizontal="right" vertical="top"/>
      <protection locked="0"/>
    </xf>
    <xf numFmtId="0" fontId="3" fillId="2" borderId="5" xfId="7" applyFont="1" applyFill="1" applyBorder="1" applyAlignment="1" applyProtection="1">
      <alignment vertical="top" wrapText="1"/>
      <protection locked="0"/>
    </xf>
    <xf numFmtId="0" fontId="9" fillId="2" borderId="5" xfId="3" applyFont="1" applyFill="1" applyBorder="1" applyAlignment="1">
      <alignment wrapText="1"/>
    </xf>
    <xf numFmtId="49" fontId="8" fillId="2" borderId="5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49" fontId="2" fillId="2" borderId="5" xfId="0" applyNumberFormat="1" applyFont="1" applyFill="1" applyBorder="1"/>
    <xf numFmtId="0" fontId="2" fillId="2" borderId="5" xfId="0" applyFont="1" applyFill="1" applyBorder="1" applyAlignment="1">
      <alignment wrapText="1"/>
    </xf>
    <xf numFmtId="49" fontId="3" fillId="2" borderId="5" xfId="7" applyNumberFormat="1" applyFont="1" applyFill="1" applyBorder="1" applyAlignment="1" applyProtection="1">
      <alignment horizontal="left" vertical="top" wrapText="1"/>
      <protection locked="0"/>
    </xf>
    <xf numFmtId="49" fontId="3" fillId="2" borderId="5" xfId="7" applyNumberFormat="1" applyFont="1" applyFill="1" applyBorder="1" applyAlignment="1" applyProtection="1">
      <alignment vertical="top" wrapText="1"/>
      <protection locked="0"/>
    </xf>
    <xf numFmtId="49" fontId="3" fillId="2" borderId="5" xfId="7" applyNumberFormat="1" applyFont="1" applyFill="1" applyBorder="1" applyAlignment="1" applyProtection="1">
      <alignment horizontal="right" vertical="top" wrapText="1"/>
      <protection locked="0"/>
    </xf>
    <xf numFmtId="49" fontId="2" fillId="2" borderId="5" xfId="7" applyNumberFormat="1" applyFont="1" applyFill="1" applyBorder="1" applyAlignment="1" applyProtection="1">
      <alignment vertical="top"/>
      <protection locked="0"/>
    </xf>
    <xf numFmtId="49" fontId="2" fillId="2" borderId="5" xfId="7" applyNumberFormat="1" applyFont="1" applyFill="1" applyBorder="1" applyAlignment="1" applyProtection="1">
      <alignment horizontal="right" vertical="top"/>
      <protection locked="0"/>
    </xf>
    <xf numFmtId="0" fontId="2" fillId="2" borderId="5" xfId="7" applyFont="1" applyFill="1" applyBorder="1" applyAlignment="1" applyProtection="1">
      <alignment vertical="top" wrapText="1"/>
      <protection locked="0"/>
    </xf>
    <xf numFmtId="0" fontId="3" fillId="2" borderId="0" xfId="7" applyFont="1" applyFill="1"/>
    <xf numFmtId="0" fontId="21" fillId="2" borderId="0" xfId="7" applyFont="1" applyFill="1"/>
    <xf numFmtId="0" fontId="2" fillId="2" borderId="0" xfId="7" applyFont="1" applyFill="1"/>
    <xf numFmtId="0" fontId="3" fillId="2" borderId="5" xfId="7" applyNumberFormat="1" applyFont="1" applyFill="1" applyBorder="1" applyAlignment="1" applyProtection="1">
      <alignment vertical="top" wrapText="1"/>
      <protection locked="0"/>
    </xf>
    <xf numFmtId="49" fontId="7" fillId="0" borderId="5" xfId="7" applyNumberFormat="1" applyFont="1" applyFill="1" applyBorder="1" applyProtection="1">
      <protection locked="0"/>
    </xf>
    <xf numFmtId="49" fontId="7" fillId="0" borderId="5" xfId="7" applyNumberFormat="1" applyFont="1" applyFill="1" applyBorder="1" applyAlignment="1" applyProtection="1">
      <alignment horizontal="right"/>
      <protection locked="0"/>
    </xf>
    <xf numFmtId="0" fontId="8" fillId="0" borderId="5" xfId="7" applyFont="1" applyFill="1" applyBorder="1" applyAlignment="1" applyProtection="1">
      <alignment vertical="top" wrapText="1"/>
      <protection locked="0"/>
    </xf>
    <xf numFmtId="0" fontId="7" fillId="0" borderId="0" xfId="7" applyFont="1" applyFill="1"/>
    <xf numFmtId="0" fontId="23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24" fillId="0" borderId="0" xfId="0" applyFont="1"/>
    <xf numFmtId="49" fontId="24" fillId="0" borderId="0" xfId="0" applyNumberFormat="1" applyFont="1"/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9" fontId="23" fillId="0" borderId="0" xfId="0" applyNumberFormat="1" applyFont="1"/>
    <xf numFmtId="0" fontId="7" fillId="0" borderId="0" xfId="0" applyFont="1" applyAlignment="1">
      <alignment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 wrapText="1"/>
    </xf>
    <xf numFmtId="0" fontId="24" fillId="0" borderId="0" xfId="0" applyFont="1" applyBorder="1"/>
    <xf numFmtId="0" fontId="23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3" fillId="2" borderId="5" xfId="7" applyFont="1" applyFill="1" applyBorder="1" applyAlignment="1" applyProtection="1">
      <alignment textRotation="90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wrapText="1" shrinkToFit="1"/>
    </xf>
    <xf numFmtId="0" fontId="16" fillId="0" borderId="0" xfId="0" applyFont="1" applyFill="1"/>
    <xf numFmtId="0" fontId="14" fillId="0" borderId="5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justify"/>
    </xf>
    <xf numFmtId="0" fontId="14" fillId="0" borderId="5" xfId="0" applyFont="1" applyFill="1" applyBorder="1" applyAlignment="1">
      <alignment horizontal="left" wrapText="1" shrinkToFit="1"/>
    </xf>
    <xf numFmtId="0" fontId="14" fillId="0" borderId="5" xfId="0" applyFont="1" applyFill="1" applyBorder="1" applyAlignment="1">
      <alignment horizontal="justify" wrapText="1"/>
    </xf>
    <xf numFmtId="0" fontId="2" fillId="2" borderId="5" xfId="7" applyNumberFormat="1" applyFont="1" applyFill="1" applyBorder="1" applyAlignment="1" applyProtection="1">
      <alignment vertical="top" wrapText="1"/>
      <protection locked="0"/>
    </xf>
    <xf numFmtId="0" fontId="25" fillId="0" borderId="0" xfId="0" applyFont="1"/>
    <xf numFmtId="0" fontId="25" fillId="2" borderId="0" xfId="0" applyFont="1" applyFill="1"/>
    <xf numFmtId="0" fontId="3" fillId="0" borderId="0" xfId="0" applyFont="1"/>
    <xf numFmtId="166" fontId="25" fillId="0" borderId="0" xfId="0" applyNumberFormat="1" applyFont="1"/>
    <xf numFmtId="165" fontId="25" fillId="0" borderId="0" xfId="0" applyNumberFormat="1" applyFont="1"/>
    <xf numFmtId="0" fontId="2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/>
    </xf>
    <xf numFmtId="0" fontId="3" fillId="0" borderId="5" xfId="0" applyFont="1" applyBorder="1" applyAlignment="1">
      <alignment wrapText="1"/>
    </xf>
    <xf numFmtId="0" fontId="26" fillId="0" borderId="0" xfId="0" applyFont="1" applyAlignment="1"/>
    <xf numFmtId="0" fontId="26" fillId="0" borderId="5" xfId="0" applyFont="1" applyBorder="1" applyAlignment="1">
      <alignment wrapText="1"/>
    </xf>
    <xf numFmtId="0" fontId="27" fillId="0" borderId="5" xfId="0" applyFont="1" applyBorder="1" applyAlignment="1"/>
    <xf numFmtId="167" fontId="27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" fillId="0" borderId="0" xfId="0" applyFont="1" applyAlignment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2" fillId="0" borderId="0" xfId="0" applyFont="1" applyFill="1"/>
    <xf numFmtId="0" fontId="15" fillId="0" borderId="5" xfId="0" applyFont="1" applyFill="1" applyBorder="1" applyAlignment="1">
      <alignment horizontal="left" wrapText="1" shrinkToFit="1"/>
    </xf>
    <xf numFmtId="0" fontId="15" fillId="0" borderId="5" xfId="0" applyFont="1" applyFill="1" applyBorder="1" applyAlignment="1">
      <alignment wrapText="1" shrinkToFit="1"/>
    </xf>
    <xf numFmtId="0" fontId="15" fillId="0" borderId="5" xfId="0" applyFont="1" applyFill="1" applyBorder="1" applyAlignment="1">
      <alignment horizontal="justify" wrapText="1"/>
    </xf>
    <xf numFmtId="0" fontId="14" fillId="0" borderId="5" xfId="0" applyFont="1" applyFill="1" applyBorder="1" applyAlignment="1">
      <alignment horizontal="left"/>
    </xf>
    <xf numFmtId="0" fontId="15" fillId="0" borderId="7" xfId="0" applyFont="1" applyFill="1" applyBorder="1" applyAlignment="1">
      <alignment vertical="justify" wrapText="1"/>
    </xf>
    <xf numFmtId="0" fontId="12" fillId="0" borderId="5" xfId="0" applyFont="1" applyFill="1" applyBorder="1" applyAlignment="1"/>
    <xf numFmtId="0" fontId="15" fillId="0" borderId="7" xfId="0" applyFont="1" applyFill="1" applyBorder="1" applyAlignment="1">
      <alignment wrapText="1"/>
    </xf>
    <xf numFmtId="0" fontId="12" fillId="0" borderId="5" xfId="0" applyFont="1" applyFill="1" applyBorder="1" applyAlignment="1">
      <alignment horizontal="justify"/>
    </xf>
    <xf numFmtId="0" fontId="12" fillId="0" borderId="5" xfId="0" applyFont="1" applyFill="1" applyBorder="1" applyAlignment="1">
      <alignment horizontal="justify" wrapText="1"/>
    </xf>
    <xf numFmtId="0" fontId="15" fillId="0" borderId="6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left" wrapText="1"/>
    </xf>
    <xf numFmtId="0" fontId="6" fillId="0" borderId="5" xfId="0" applyFont="1" applyBorder="1" applyAlignment="1">
      <alignment vertical="top" wrapText="1"/>
    </xf>
    <xf numFmtId="0" fontId="25" fillId="0" borderId="0" xfId="0" applyFont="1" applyAlignment="1">
      <alignment horizontal="center" vertical="center"/>
    </xf>
    <xf numFmtId="0" fontId="25" fillId="3" borderId="0" xfId="0" applyFont="1" applyFill="1"/>
    <xf numFmtId="0" fontId="6" fillId="0" borderId="5" xfId="0" applyFont="1" applyBorder="1" applyAlignment="1">
      <alignment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13" fillId="0" borderId="0" xfId="0" applyFont="1" applyFill="1"/>
    <xf numFmtId="0" fontId="25" fillId="0" borderId="0" xfId="0" applyFont="1" applyFill="1" applyAlignment="1">
      <alignment horizontal="center" vertical="center"/>
    </xf>
    <xf numFmtId="168" fontId="3" fillId="0" borderId="5" xfId="7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0" borderId="8" xfId="0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167" fontId="6" fillId="0" borderId="5" xfId="0" applyNumberFormat="1" applyFont="1" applyBorder="1" applyAlignment="1">
      <alignment vertical="top" wrapText="1"/>
    </xf>
    <xf numFmtId="168" fontId="8" fillId="0" borderId="5" xfId="7" applyNumberFormat="1" applyFont="1" applyFill="1" applyBorder="1" applyAlignment="1" applyProtection="1">
      <alignment horizontal="center" vertical="center"/>
      <protection locked="0"/>
    </xf>
    <xf numFmtId="168" fontId="2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top" wrapText="1"/>
    </xf>
    <xf numFmtId="168" fontId="2" fillId="0" borderId="5" xfId="0" applyNumberFormat="1" applyFont="1" applyFill="1" applyBorder="1" applyAlignment="1">
      <alignment horizontal="center" vertical="center" wrapText="1"/>
    </xf>
    <xf numFmtId="168" fontId="3" fillId="2" borderId="5" xfId="0" applyNumberFormat="1" applyFont="1" applyFill="1" applyBorder="1" applyAlignment="1">
      <alignment horizontal="center" vertical="center" wrapText="1"/>
    </xf>
    <xf numFmtId="0" fontId="28" fillId="0" borderId="0" xfId="0" applyFont="1"/>
    <xf numFmtId="168" fontId="2" fillId="0" borderId="9" xfId="0" applyNumberFormat="1" applyFont="1" applyBorder="1" applyAlignment="1">
      <alignment horizontal="center"/>
    </xf>
    <xf numFmtId="0" fontId="14" fillId="0" borderId="5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 applyFill="1"/>
    <xf numFmtId="0" fontId="9" fillId="0" borderId="0" xfId="0" applyFont="1" applyAlignment="1">
      <alignment horizontal="right"/>
    </xf>
    <xf numFmtId="1" fontId="3" fillId="0" borderId="5" xfId="0" applyNumberFormat="1" applyFont="1" applyFill="1" applyBorder="1" applyAlignment="1">
      <alignment horizontal="center" vertical="center" wrapText="1"/>
    </xf>
    <xf numFmtId="0" fontId="27" fillId="0" borderId="0" xfId="0" applyFont="1" applyAlignment="1"/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7" xfId="7" applyFont="1" applyFill="1" applyBorder="1" applyAlignment="1" applyProtection="1">
      <alignment vertical="top" wrapText="1"/>
      <protection locked="0"/>
    </xf>
    <xf numFmtId="168" fontId="3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8" xfId="0" applyFont="1" applyFill="1" applyBorder="1" applyAlignment="1">
      <alignment horizontal="center" vertical="center" textRotation="90" wrapText="1" readingOrder="2"/>
    </xf>
    <xf numFmtId="0" fontId="15" fillId="0" borderId="8" xfId="0" applyFont="1" applyFill="1" applyBorder="1" applyAlignment="1">
      <alignment horizontal="center" vertical="center" wrapText="1" readingOrder="2"/>
    </xf>
    <xf numFmtId="0" fontId="12" fillId="0" borderId="5" xfId="0" applyFont="1" applyFill="1" applyBorder="1" applyAlignment="1">
      <alignment horizontal="center" vertical="center" wrapText="1" shrinkToFit="1"/>
    </xf>
    <xf numFmtId="167" fontId="12" fillId="0" borderId="5" xfId="0" applyNumberFormat="1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 wrapText="1" shrinkToFit="1"/>
    </xf>
    <xf numFmtId="167" fontId="14" fillId="0" borderId="5" xfId="0" applyNumberFormat="1" applyFont="1" applyFill="1" applyBorder="1" applyAlignment="1">
      <alignment horizontal="center" vertical="center" wrapText="1" shrinkToFit="1"/>
    </xf>
    <xf numFmtId="49" fontId="14" fillId="0" borderId="5" xfId="0" applyNumberFormat="1" applyFont="1" applyFill="1" applyBorder="1" applyAlignment="1">
      <alignment horizontal="center" vertical="center" wrapText="1" shrinkToFit="1"/>
    </xf>
    <xf numFmtId="167" fontId="17" fillId="0" borderId="5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/>
    </xf>
    <xf numFmtId="167" fontId="14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justify"/>
    </xf>
    <xf numFmtId="49" fontId="17" fillId="0" borderId="5" xfId="0" applyNumberFormat="1" applyFont="1" applyFill="1" applyBorder="1" applyAlignment="1">
      <alignment horizontal="center" vertical="center"/>
    </xf>
    <xf numFmtId="167" fontId="17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168" fontId="14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167" fontId="14" fillId="0" borderId="10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167" fontId="12" fillId="0" borderId="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8" fontId="9" fillId="2" borderId="5" xfId="7" applyNumberFormat="1" applyFont="1" applyFill="1" applyBorder="1" applyAlignment="1" applyProtection="1">
      <alignment horizontal="center" vertical="center"/>
      <protection locked="0"/>
    </xf>
    <xf numFmtId="168" fontId="10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168" fontId="18" fillId="2" borderId="5" xfId="7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/>
    <xf numFmtId="0" fontId="17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justify" vertical="center"/>
    </xf>
    <xf numFmtId="168" fontId="3" fillId="2" borderId="7" xfId="7" applyNumberFormat="1" applyFont="1" applyFill="1" applyBorder="1" applyAlignment="1" applyProtection="1">
      <alignment horizontal="center"/>
      <protection locked="0"/>
    </xf>
    <xf numFmtId="168" fontId="3" fillId="2" borderId="5" xfId="7" applyNumberFormat="1" applyFont="1" applyFill="1" applyBorder="1" applyAlignment="1" applyProtection="1">
      <alignment horizontal="center"/>
      <protection locked="0"/>
    </xf>
    <xf numFmtId="167" fontId="3" fillId="0" borderId="5" xfId="0" applyNumberFormat="1" applyFont="1" applyBorder="1" applyAlignment="1">
      <alignment horizontal="center" wrapText="1"/>
    </xf>
    <xf numFmtId="167" fontId="26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left" vertical="center" wrapText="1"/>
    </xf>
    <xf numFmtId="2" fontId="14" fillId="4" borderId="5" xfId="0" applyNumberFormat="1" applyFont="1" applyFill="1" applyBorder="1" applyAlignment="1">
      <alignment vertical="top" wrapText="1"/>
    </xf>
    <xf numFmtId="0" fontId="3" fillId="0" borderId="1" xfId="6" applyFont="1" applyFill="1" applyBorder="1" applyAlignment="1">
      <alignment horizontal="center" vertical="top" wrapText="1" shrinkToFit="1"/>
    </xf>
    <xf numFmtId="49" fontId="3" fillId="0" borderId="2" xfId="6" applyNumberFormat="1" applyFont="1" applyFill="1" applyBorder="1" applyAlignment="1">
      <alignment horizontal="center" vertical="top" wrapText="1" shrinkToFi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6" applyFont="1" applyFill="1" applyBorder="1" applyAlignment="1">
      <alignment horizontal="center" vertical="top" wrapText="1" shrinkToFit="1"/>
    </xf>
    <xf numFmtId="49" fontId="3" fillId="0" borderId="3" xfId="6" applyNumberFormat="1" applyFont="1" applyFill="1" applyBorder="1" applyAlignment="1">
      <alignment horizontal="center" vertical="top" wrapText="1" shrinkToFit="1"/>
    </xf>
    <xf numFmtId="0" fontId="3" fillId="0" borderId="6" xfId="6" applyFont="1" applyFill="1" applyBorder="1" applyAlignment="1">
      <alignment horizontal="center" vertical="top" wrapText="1" shrinkToFit="1"/>
    </xf>
    <xf numFmtId="0" fontId="3" fillId="0" borderId="5" xfId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" fillId="0" borderId="2" xfId="6" applyFont="1" applyFill="1" applyBorder="1" applyAlignment="1">
      <alignment horizontal="left" vertical="top" wrapText="1" shrinkToFit="1"/>
    </xf>
    <xf numFmtId="0" fontId="2" fillId="0" borderId="16" xfId="6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 shrinkToFit="1"/>
    </xf>
    <xf numFmtId="0" fontId="9" fillId="0" borderId="5" xfId="0" applyFont="1" applyFill="1" applyBorder="1" applyAlignment="1">
      <alignment horizontal="left" vertical="top" wrapText="1" shrinkToFit="1"/>
    </xf>
    <xf numFmtId="0" fontId="10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9" fillId="0" borderId="5" xfId="0" applyNumberFormat="1" applyFont="1" applyFill="1" applyBorder="1" applyAlignment="1">
      <alignment horizontal="left" vertical="top" wrapText="1"/>
    </xf>
    <xf numFmtId="49" fontId="3" fillId="0" borderId="6" xfId="6" applyNumberFormat="1" applyFont="1" applyFill="1" applyBorder="1" applyAlignment="1">
      <alignment horizontal="center" vertical="center" wrapText="1" shrinkToFit="1"/>
    </xf>
    <xf numFmtId="167" fontId="2" fillId="0" borderId="6" xfId="6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49" fontId="10" fillId="0" borderId="5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167" fontId="9" fillId="0" borderId="5" xfId="0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167" fontId="3" fillId="0" borderId="5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8" fillId="2" borderId="0" xfId="7" applyFont="1" applyFill="1" applyAlignment="1" applyProtection="1">
      <protection locked="0"/>
    </xf>
    <xf numFmtId="0" fontId="1" fillId="2" borderId="0" xfId="7" applyFont="1" applyFill="1" applyAlignment="1" applyProtection="1">
      <protection locked="0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5" xfId="0" applyFont="1" applyBorder="1" applyAlignment="1">
      <alignment horizontal="center"/>
    </xf>
    <xf numFmtId="0" fontId="3" fillId="0" borderId="4" xfId="6" applyFont="1" applyFill="1" applyBorder="1" applyAlignment="1">
      <alignment horizontal="center" vertical="top" wrapText="1" shrinkToFit="1"/>
    </xf>
    <xf numFmtId="0" fontId="26" fillId="0" borderId="0" xfId="0" applyFont="1" applyAlignment="1">
      <alignment horizontal="right" wrapText="1"/>
    </xf>
    <xf numFmtId="0" fontId="10" fillId="0" borderId="5" xfId="0" applyFont="1" applyFill="1" applyBorder="1" applyAlignment="1">
      <alignment horizontal="justify" wrapText="1"/>
    </xf>
    <xf numFmtId="0" fontId="9" fillId="0" borderId="5" xfId="0" applyNumberFormat="1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 wrapText="1"/>
    </xf>
    <xf numFmtId="0" fontId="2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6" fillId="0" borderId="5" xfId="0" applyFont="1" applyBorder="1" applyAlignment="1">
      <alignment horizontal="center" wrapText="1"/>
    </xf>
    <xf numFmtId="168" fontId="14" fillId="0" borderId="5" xfId="0" applyNumberFormat="1" applyFont="1" applyFill="1" applyBorder="1" applyAlignment="1">
      <alignment horizontal="center" vertical="top" wrapText="1"/>
    </xf>
    <xf numFmtId="168" fontId="14" fillId="0" borderId="5" xfId="0" applyNumberFormat="1" applyFont="1" applyFill="1" applyBorder="1" applyAlignment="1">
      <alignment horizontal="center" vertical="center"/>
    </xf>
    <xf numFmtId="49" fontId="14" fillId="4" borderId="5" xfId="1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justify" wrapText="1"/>
    </xf>
    <xf numFmtId="0" fontId="6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167" fontId="3" fillId="0" borderId="5" xfId="0" applyNumberFormat="1" applyFont="1" applyBorder="1" applyAlignment="1">
      <alignment horizontal="center" vertical="center" wrapText="1"/>
    </xf>
    <xf numFmtId="168" fontId="2" fillId="2" borderId="5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justify" vertical="top" wrapText="1"/>
    </xf>
    <xf numFmtId="0" fontId="15" fillId="0" borderId="5" xfId="0" applyFont="1" applyFill="1" applyBorder="1" applyAlignment="1">
      <alignment horizontal="justify" vertical="top"/>
    </xf>
    <xf numFmtId="49" fontId="3" fillId="0" borderId="5" xfId="0" applyNumberFormat="1" applyFont="1" applyFill="1" applyBorder="1" applyAlignment="1">
      <alignment horizontal="center" vertical="top"/>
    </xf>
    <xf numFmtId="0" fontId="3" fillId="0" borderId="0" xfId="0" applyFont="1" applyFill="1" applyBorder="1"/>
    <xf numFmtId="169" fontId="3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/>
    <xf numFmtId="49" fontId="3" fillId="4" borderId="5" xfId="7" applyNumberFormat="1" applyFont="1" applyFill="1" applyBorder="1" applyAlignment="1" applyProtection="1">
      <alignment vertical="top"/>
      <protection locked="0"/>
    </xf>
    <xf numFmtId="49" fontId="3" fillId="4" borderId="5" xfId="7" applyNumberFormat="1" applyFont="1" applyFill="1" applyBorder="1" applyAlignment="1" applyProtection="1">
      <alignment horizontal="right" vertical="top"/>
      <protection locked="0"/>
    </xf>
    <xf numFmtId="0" fontId="3" fillId="0" borderId="5" xfId="0" applyNumberFormat="1" applyFont="1" applyFill="1" applyBorder="1" applyAlignment="1">
      <alignment horizontal="justify" vertical="center" wrapText="1"/>
    </xf>
    <xf numFmtId="165" fontId="3" fillId="0" borderId="5" xfId="0" applyNumberFormat="1" applyFont="1" applyFill="1" applyBorder="1" applyAlignment="1">
      <alignment horizontal="center" vertical="center"/>
    </xf>
    <xf numFmtId="49" fontId="3" fillId="4" borderId="5" xfId="1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center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3" xfId="0" applyFont="1" applyFill="1" applyBorder="1" applyAlignment="1">
      <alignment horizontal="justify" vertical="top" wrapText="1"/>
    </xf>
    <xf numFmtId="0" fontId="15" fillId="0" borderId="14" xfId="0" applyFont="1" applyFill="1" applyBorder="1" applyAlignment="1">
      <alignment horizontal="justify" vertical="top" wrapText="1"/>
    </xf>
    <xf numFmtId="0" fontId="25" fillId="2" borderId="13" xfId="0" applyFont="1" applyFill="1" applyBorder="1" applyAlignment="1">
      <alignment horizontal="left" vertical="top" wrapText="1" shrinkToFit="1"/>
    </xf>
    <xf numFmtId="0" fontId="25" fillId="2" borderId="14" xfId="0" applyFont="1" applyFill="1" applyBorder="1" applyAlignment="1">
      <alignment horizontal="left" vertical="top" wrapText="1" shrinkToFi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justify" vertical="top"/>
    </xf>
    <xf numFmtId="0" fontId="15" fillId="0" borderId="14" xfId="0" applyFont="1" applyFill="1" applyBorder="1" applyAlignment="1">
      <alignment horizontal="justify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19" fillId="2" borderId="0" xfId="7" applyFont="1" applyFill="1" applyAlignment="1" applyProtection="1">
      <alignment horizontal="center"/>
      <protection locked="0"/>
    </xf>
    <xf numFmtId="0" fontId="3" fillId="2" borderId="5" xfId="7" applyFont="1" applyFill="1" applyBorder="1" applyAlignment="1" applyProtection="1">
      <alignment horizontal="center" vertical="center" wrapText="1"/>
      <protection locked="0"/>
    </xf>
    <xf numFmtId="165" fontId="3" fillId="2" borderId="8" xfId="7" applyNumberFormat="1" applyFont="1" applyFill="1" applyBorder="1" applyAlignment="1" applyProtection="1">
      <alignment horizontal="center" vertical="center" wrapText="1"/>
      <protection locked="0"/>
    </xf>
    <xf numFmtId="165" fontId="3" fillId="2" borderId="7" xfId="7" applyNumberFormat="1" applyFont="1" applyFill="1" applyBorder="1" applyAlignment="1" applyProtection="1">
      <alignment horizontal="center" vertical="center" wrapText="1"/>
      <protection locked="0"/>
    </xf>
    <xf numFmtId="165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7" applyFont="1" applyFill="1" applyBorder="1" applyAlignment="1" applyProtection="1">
      <alignment horizontal="center" vertical="top"/>
      <protection locked="0"/>
    </xf>
    <xf numFmtId="0" fontId="3" fillId="2" borderId="15" xfId="7" applyFont="1" applyFill="1" applyBorder="1" applyAlignment="1" applyProtection="1">
      <alignment horizontal="center" vertical="top"/>
      <protection locked="0"/>
    </xf>
    <xf numFmtId="0" fontId="3" fillId="2" borderId="14" xfId="7" applyFont="1" applyFill="1" applyBorder="1" applyAlignment="1" applyProtection="1">
      <alignment horizontal="center" vertical="top"/>
      <protection locked="0"/>
    </xf>
    <xf numFmtId="2" fontId="3" fillId="2" borderId="8" xfId="7" applyNumberFormat="1" applyFont="1" applyFill="1" applyBorder="1" applyAlignment="1" applyProtection="1">
      <alignment horizontal="center" textRotation="90" wrapText="1"/>
      <protection locked="0"/>
    </xf>
    <xf numFmtId="2" fontId="3" fillId="2" borderId="7" xfId="7" applyNumberFormat="1" applyFont="1" applyFill="1" applyBorder="1" applyAlignment="1" applyProtection="1">
      <alignment horizontal="center" textRotation="90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6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justify" wrapText="1" shrinkToFi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164" fontId="3" fillId="0" borderId="18" xfId="0" applyNumberFormat="1" applyFont="1" applyBorder="1" applyAlignment="1">
      <alignment horizontal="right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  <cellStyle name="Обычный_Приложения к решению сессии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&#1080;&#1103;/Desktop/2017-12-20-181626099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5"/>
      <sheetName val="6"/>
      <sheetName val="7"/>
      <sheetName val="4"/>
      <sheetName val="8"/>
      <sheetName val="1"/>
      <sheetName val="10"/>
      <sheetName val="9"/>
      <sheetName val="3"/>
    </sheetNames>
    <sheetDataSet>
      <sheetData sheetId="0" refreshError="1"/>
      <sheetData sheetId="1" refreshError="1"/>
      <sheetData sheetId="2" refreshError="1">
        <row r="106">
          <cell r="H106">
            <v>12</v>
          </cell>
          <cell r="J106">
            <v>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workbookViewId="0">
      <selection activeCell="D22" sqref="D22:F22"/>
    </sheetView>
  </sheetViews>
  <sheetFormatPr defaultRowHeight="15.75"/>
  <cols>
    <col min="1" max="1" width="5" style="24" customWidth="1"/>
    <col min="2" max="2" width="30.28515625" style="24" customWidth="1"/>
    <col min="3" max="3" width="48" style="24" customWidth="1"/>
    <col min="4" max="4" width="14.7109375" style="24" customWidth="1"/>
    <col min="5" max="5" width="13.140625" style="24" customWidth="1"/>
    <col min="6" max="6" width="13.5703125" style="24" customWidth="1"/>
    <col min="7" max="16384" width="9.140625" style="24"/>
  </cols>
  <sheetData>
    <row r="1" spans="1:10" ht="29.25" customHeight="1">
      <c r="C1" s="25"/>
      <c r="D1" s="311" t="s">
        <v>9</v>
      </c>
      <c r="E1" s="311"/>
      <c r="F1" s="311"/>
      <c r="G1" s="27"/>
      <c r="H1" s="27"/>
      <c r="I1" s="27"/>
      <c r="J1" s="27"/>
    </row>
    <row r="2" spans="1:10" s="117" customFormat="1" ht="12.75" customHeight="1">
      <c r="A2" s="313" t="s">
        <v>409</v>
      </c>
      <c r="B2" s="313"/>
      <c r="C2" s="313"/>
      <c r="D2" s="313"/>
      <c r="E2" s="313"/>
      <c r="F2" s="313"/>
    </row>
    <row r="3" spans="1:10" s="117" customFormat="1" ht="25.5" customHeight="1">
      <c r="C3" s="313" t="s">
        <v>414</v>
      </c>
      <c r="D3" s="313"/>
      <c r="E3" s="313"/>
      <c r="F3" s="313"/>
    </row>
    <row r="4" spans="1:10" s="117" customFormat="1" ht="12.75">
      <c r="D4" s="314"/>
      <c r="E4" s="314"/>
      <c r="F4" s="314"/>
    </row>
    <row r="5" spans="1:10" ht="17.25" customHeight="1">
      <c r="C5" s="312"/>
      <c r="D5" s="312"/>
      <c r="E5" s="312"/>
      <c r="F5" s="312"/>
      <c r="G5" s="28"/>
      <c r="H5" s="28"/>
      <c r="I5" s="28"/>
      <c r="J5" s="28"/>
    </row>
    <row r="6" spans="1:10" ht="17.25" customHeight="1">
      <c r="C6" s="29"/>
      <c r="D6" s="310"/>
      <c r="E6" s="310"/>
      <c r="F6" s="310"/>
      <c r="G6" s="29"/>
      <c r="H6" s="29"/>
      <c r="I6" s="29"/>
      <c r="J6" s="29"/>
    </row>
    <row r="7" spans="1:10">
      <c r="A7" s="2"/>
      <c r="B7" s="274"/>
    </row>
    <row r="8" spans="1:10">
      <c r="A8" s="315" t="s">
        <v>25</v>
      </c>
      <c r="B8" s="315"/>
      <c r="C8" s="315"/>
      <c r="D8" s="315"/>
      <c r="E8" s="315"/>
      <c r="F8" s="315"/>
      <c r="G8" s="27"/>
      <c r="H8" s="27"/>
    </row>
    <row r="9" spans="1:10">
      <c r="A9" s="315" t="s">
        <v>416</v>
      </c>
      <c r="B9" s="315"/>
      <c r="C9" s="315"/>
      <c r="D9" s="315"/>
      <c r="E9" s="315"/>
      <c r="F9" s="315"/>
      <c r="G9" s="27"/>
      <c r="H9" s="27"/>
    </row>
    <row r="10" spans="1:10">
      <c r="A10" s="2" t="s">
        <v>10</v>
      </c>
      <c r="B10" s="274" t="s">
        <v>10</v>
      </c>
      <c r="F10" s="26" t="s">
        <v>26</v>
      </c>
    </row>
    <row r="11" spans="1:10" ht="47.25" customHeight="1">
      <c r="A11" s="316" t="s">
        <v>27</v>
      </c>
      <c r="B11" s="318" t="s">
        <v>396</v>
      </c>
      <c r="C11" s="318" t="s">
        <v>239</v>
      </c>
      <c r="D11" s="319" t="s">
        <v>11</v>
      </c>
      <c r="E11" s="319"/>
      <c r="F11" s="319"/>
    </row>
    <row r="12" spans="1:10" ht="36.75" customHeight="1">
      <c r="A12" s="317"/>
      <c r="B12" s="318"/>
      <c r="C12" s="318"/>
      <c r="D12" s="292" t="s">
        <v>307</v>
      </c>
      <c r="E12" s="292" t="s">
        <v>410</v>
      </c>
      <c r="F12" s="292" t="s">
        <v>415</v>
      </c>
    </row>
    <row r="13" spans="1:10" ht="22.5" customHeight="1">
      <c r="A13" s="276">
        <v>1</v>
      </c>
      <c r="B13" s="276">
        <v>2</v>
      </c>
      <c r="C13" s="276">
        <v>3</v>
      </c>
      <c r="D13" s="276">
        <v>4</v>
      </c>
      <c r="E13" s="276">
        <v>5</v>
      </c>
      <c r="F13" s="276">
        <v>6</v>
      </c>
    </row>
    <row r="14" spans="1:10" ht="35.1" customHeight="1">
      <c r="A14" s="276">
        <v>1</v>
      </c>
      <c r="B14" s="275" t="s">
        <v>367</v>
      </c>
      <c r="C14" s="136" t="s">
        <v>203</v>
      </c>
      <c r="D14" s="148">
        <f>D19-D15</f>
        <v>0</v>
      </c>
      <c r="E14" s="148">
        <f t="shared" ref="E14:F14" si="0">E19-E15</f>
        <v>0</v>
      </c>
      <c r="F14" s="148">
        <f t="shared" si="0"/>
        <v>0</v>
      </c>
    </row>
    <row r="15" spans="1:10" ht="35.1" customHeight="1">
      <c r="A15" s="276">
        <v>2</v>
      </c>
      <c r="B15" s="275" t="s">
        <v>368</v>
      </c>
      <c r="C15" s="133" t="s">
        <v>204</v>
      </c>
      <c r="D15" s="148">
        <f>D16</f>
        <v>13557.893</v>
      </c>
      <c r="E15" s="148">
        <f t="shared" ref="E15:F17" si="1">E16</f>
        <v>13279.073</v>
      </c>
      <c r="F15" s="148">
        <f t="shared" si="1"/>
        <v>98728.773000000001</v>
      </c>
    </row>
    <row r="16" spans="1:10" ht="35.1" customHeight="1">
      <c r="A16" s="276">
        <v>3</v>
      </c>
      <c r="B16" s="275" t="s">
        <v>369</v>
      </c>
      <c r="C16" s="133" t="s">
        <v>205</v>
      </c>
      <c r="D16" s="148">
        <f>D17</f>
        <v>13557.893</v>
      </c>
      <c r="E16" s="148">
        <f t="shared" si="1"/>
        <v>13279.073</v>
      </c>
      <c r="F16" s="148">
        <f t="shared" si="1"/>
        <v>98728.773000000001</v>
      </c>
    </row>
    <row r="17" spans="1:6" ht="35.1" customHeight="1">
      <c r="A17" s="276">
        <v>4</v>
      </c>
      <c r="B17" s="275" t="s">
        <v>370</v>
      </c>
      <c r="C17" s="133" t="s">
        <v>206</v>
      </c>
      <c r="D17" s="148">
        <f>D18</f>
        <v>13557.893</v>
      </c>
      <c r="E17" s="148">
        <f t="shared" si="1"/>
        <v>13279.073</v>
      </c>
      <c r="F17" s="148">
        <f t="shared" si="1"/>
        <v>98728.773000000001</v>
      </c>
    </row>
    <row r="18" spans="1:6" ht="35.1" customHeight="1">
      <c r="A18" s="276">
        <v>5</v>
      </c>
      <c r="B18" s="275" t="s">
        <v>208</v>
      </c>
      <c r="C18" s="133" t="s">
        <v>207</v>
      </c>
      <c r="D18" s="148">
        <v>13557.893</v>
      </c>
      <c r="E18" s="148">
        <v>13279.073</v>
      </c>
      <c r="F18" s="148">
        <v>98728.773000000001</v>
      </c>
    </row>
    <row r="19" spans="1:6" ht="35.1" customHeight="1">
      <c r="A19" s="276">
        <v>6</v>
      </c>
      <c r="B19" s="275" t="s">
        <v>371</v>
      </c>
      <c r="C19" s="133" t="s">
        <v>209</v>
      </c>
      <c r="D19" s="148">
        <f>D20</f>
        <v>13557.893</v>
      </c>
      <c r="E19" s="148">
        <f t="shared" ref="E19:F21" si="2">E20</f>
        <v>13279.073</v>
      </c>
      <c r="F19" s="148">
        <f t="shared" si="2"/>
        <v>98728.773000000001</v>
      </c>
    </row>
    <row r="20" spans="1:6" ht="35.1" customHeight="1">
      <c r="A20" s="276">
        <v>7</v>
      </c>
      <c r="B20" s="275" t="s">
        <v>372</v>
      </c>
      <c r="C20" s="133" t="s">
        <v>210</v>
      </c>
      <c r="D20" s="148">
        <f>D21</f>
        <v>13557.893</v>
      </c>
      <c r="E20" s="148">
        <f t="shared" si="2"/>
        <v>13279.073</v>
      </c>
      <c r="F20" s="148">
        <f t="shared" si="2"/>
        <v>98728.773000000001</v>
      </c>
    </row>
    <row r="21" spans="1:6" ht="35.1" customHeight="1">
      <c r="A21" s="276">
        <v>8</v>
      </c>
      <c r="B21" s="275" t="s">
        <v>373</v>
      </c>
      <c r="C21" s="133" t="s">
        <v>211</v>
      </c>
      <c r="D21" s="148">
        <f>D22</f>
        <v>13557.893</v>
      </c>
      <c r="E21" s="148">
        <f t="shared" si="2"/>
        <v>13279.073</v>
      </c>
      <c r="F21" s="148">
        <f t="shared" si="2"/>
        <v>98728.773000000001</v>
      </c>
    </row>
    <row r="22" spans="1:6" ht="35.1" customHeight="1">
      <c r="A22" s="276">
        <v>9</v>
      </c>
      <c r="B22" s="275" t="s">
        <v>212</v>
      </c>
      <c r="C22" s="133" t="s">
        <v>213</v>
      </c>
      <c r="D22" s="148">
        <v>13557.893</v>
      </c>
      <c r="E22" s="148">
        <v>13279.073</v>
      </c>
      <c r="F22" s="148">
        <v>98728.773000000001</v>
      </c>
    </row>
    <row r="23" spans="1:6" ht="35.1" customHeight="1">
      <c r="A23" s="276">
        <v>10</v>
      </c>
      <c r="B23" s="308" t="s">
        <v>12</v>
      </c>
      <c r="C23" s="309"/>
      <c r="D23" s="148">
        <f>D14</f>
        <v>0</v>
      </c>
      <c r="E23" s="148">
        <f t="shared" ref="E23:F23" si="3">E14</f>
        <v>0</v>
      </c>
      <c r="F23" s="148">
        <f t="shared" si="3"/>
        <v>0</v>
      </c>
    </row>
    <row r="24" spans="1:6">
      <c r="A24" s="1"/>
      <c r="B24" s="1"/>
    </row>
    <row r="25" spans="1:6">
      <c r="A25" s="1"/>
      <c r="B25" s="1"/>
    </row>
    <row r="26" spans="1:6">
      <c r="A26" s="1"/>
      <c r="B26" s="1"/>
    </row>
    <row r="27" spans="1:6">
      <c r="A27" s="1"/>
      <c r="B27" s="1"/>
    </row>
    <row r="28" spans="1:6">
      <c r="A28" s="1"/>
      <c r="B28" s="1"/>
    </row>
    <row r="29" spans="1:6">
      <c r="A29" s="1"/>
      <c r="B29" s="1"/>
    </row>
    <row r="30" spans="1:6">
      <c r="A30" s="1"/>
      <c r="B30" s="1"/>
    </row>
    <row r="31" spans="1:6">
      <c r="A31" s="1"/>
      <c r="B31" s="1"/>
    </row>
    <row r="32" spans="1:6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</sheetData>
  <mergeCells count="13">
    <mergeCell ref="B23:C23"/>
    <mergeCell ref="D6:F6"/>
    <mergeCell ref="D1:F1"/>
    <mergeCell ref="C5:F5"/>
    <mergeCell ref="A2:F2"/>
    <mergeCell ref="C3:F3"/>
    <mergeCell ref="D4:F4"/>
    <mergeCell ref="A8:F8"/>
    <mergeCell ref="A11:A12"/>
    <mergeCell ref="C11:C12"/>
    <mergeCell ref="D11:F11"/>
    <mergeCell ref="A9:F9"/>
    <mergeCell ref="B11:B12"/>
  </mergeCells>
  <phoneticPr fontId="5" type="noConversion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topLeftCell="A48" zoomScaleSheetLayoutView="100" workbookViewId="0">
      <selection activeCell="B19" sqref="B19:C19"/>
    </sheetView>
  </sheetViews>
  <sheetFormatPr defaultRowHeight="15"/>
  <cols>
    <col min="1" max="1" width="25.28515625" style="107" customWidth="1"/>
    <col min="2" max="2" width="9.140625" style="102"/>
    <col min="3" max="3" width="77" style="102" customWidth="1"/>
    <col min="4" max="4" width="9.140625" style="138" hidden="1" customWidth="1"/>
    <col min="5" max="10" width="9.140625" style="102" hidden="1" customWidth="1"/>
    <col min="11" max="16384" width="9.140625" style="102"/>
  </cols>
  <sheetData>
    <row r="1" spans="1:4" s="24" customFormat="1" ht="15.75">
      <c r="B1" s="25"/>
      <c r="C1" s="167" t="s">
        <v>300</v>
      </c>
      <c r="D1" s="139"/>
    </row>
    <row r="2" spans="1:4" s="117" customFormat="1" ht="12.75" customHeight="1">
      <c r="A2" s="313" t="s">
        <v>409</v>
      </c>
      <c r="B2" s="313"/>
      <c r="C2" s="313"/>
      <c r="D2" s="313"/>
    </row>
    <row r="3" spans="1:4" s="117" customFormat="1" ht="29.25" customHeight="1">
      <c r="B3" s="313" t="s">
        <v>414</v>
      </c>
      <c r="C3" s="313"/>
      <c r="D3" s="313"/>
    </row>
    <row r="4" spans="1:4" s="117" customFormat="1" ht="12.75">
      <c r="C4" s="285"/>
    </row>
    <row r="5" spans="1:4">
      <c r="A5" s="108"/>
      <c r="C5" s="147"/>
    </row>
    <row r="6" spans="1:4" ht="31.5" customHeight="1">
      <c r="A6" s="331" t="s">
        <v>137</v>
      </c>
      <c r="B6" s="331"/>
      <c r="C6" s="331"/>
    </row>
    <row r="7" spans="1:4">
      <c r="A7" s="91"/>
    </row>
    <row r="8" spans="1:4" ht="31.5" customHeight="1">
      <c r="A8" s="109" t="s">
        <v>241</v>
      </c>
      <c r="B8" s="329" t="s">
        <v>240</v>
      </c>
      <c r="C8" s="330"/>
    </row>
    <row r="9" spans="1:4">
      <c r="A9" s="109">
        <v>1</v>
      </c>
      <c r="B9" s="332">
        <v>2</v>
      </c>
      <c r="C9" s="333"/>
    </row>
    <row r="10" spans="1:4" ht="16.5" customHeight="1">
      <c r="A10" s="334" t="s">
        <v>138</v>
      </c>
      <c r="B10" s="335"/>
      <c r="C10" s="336"/>
    </row>
    <row r="11" spans="1:4" ht="78.75" customHeight="1">
      <c r="A11" s="109" t="s">
        <v>146</v>
      </c>
      <c r="B11" s="320" t="s">
        <v>200</v>
      </c>
      <c r="C11" s="321"/>
    </row>
    <row r="12" spans="1:4" ht="61.5" customHeight="1">
      <c r="A12" s="109" t="s">
        <v>147</v>
      </c>
      <c r="B12" s="320" t="s">
        <v>201</v>
      </c>
      <c r="C12" s="321"/>
    </row>
    <row r="13" spans="1:4" ht="77.25" customHeight="1">
      <c r="A13" s="109" t="s">
        <v>148</v>
      </c>
      <c r="B13" s="320" t="s">
        <v>202</v>
      </c>
      <c r="C13" s="321"/>
    </row>
    <row r="14" spans="1:4" ht="54" customHeight="1">
      <c r="A14" s="109" t="s">
        <v>149</v>
      </c>
      <c r="B14" s="320" t="s">
        <v>199</v>
      </c>
      <c r="C14" s="321"/>
    </row>
    <row r="15" spans="1:4" s="138" customFormat="1" ht="57" customHeight="1">
      <c r="A15" s="137" t="s">
        <v>301</v>
      </c>
      <c r="B15" s="325" t="s">
        <v>302</v>
      </c>
      <c r="C15" s="326"/>
    </row>
    <row r="16" spans="1:4" ht="49.5" customHeight="1">
      <c r="A16" s="109" t="s">
        <v>235</v>
      </c>
      <c r="B16" s="323" t="s">
        <v>236</v>
      </c>
      <c r="C16" s="324"/>
    </row>
    <row r="17" spans="1:4" ht="51.75" customHeight="1">
      <c r="A17" s="109" t="s">
        <v>237</v>
      </c>
      <c r="B17" s="323" t="s">
        <v>238</v>
      </c>
      <c r="C17" s="324"/>
    </row>
    <row r="18" spans="1:4" s="134" customFormat="1" ht="43.5" customHeight="1">
      <c r="A18" s="109" t="s">
        <v>256</v>
      </c>
      <c r="B18" s="327" t="s">
        <v>252</v>
      </c>
      <c r="C18" s="328"/>
      <c r="D18" s="140"/>
    </row>
    <row r="19" spans="1:4" s="134" customFormat="1" ht="35.25" customHeight="1">
      <c r="A19" s="109" t="s">
        <v>257</v>
      </c>
      <c r="B19" s="327" t="s">
        <v>253</v>
      </c>
      <c r="C19" s="328"/>
      <c r="D19" s="140"/>
    </row>
    <row r="20" spans="1:4" s="134" customFormat="1" ht="67.5" customHeight="1">
      <c r="A20" s="109" t="s">
        <v>258</v>
      </c>
      <c r="B20" s="327" t="s">
        <v>254</v>
      </c>
      <c r="C20" s="328"/>
      <c r="D20" s="140"/>
    </row>
    <row r="21" spans="1:4" s="134" customFormat="1" ht="37.5" customHeight="1">
      <c r="A21" s="109" t="s">
        <v>260</v>
      </c>
      <c r="B21" s="327" t="s">
        <v>255</v>
      </c>
      <c r="C21" s="328"/>
      <c r="D21" s="140"/>
    </row>
    <row r="22" spans="1:4" ht="55.5" customHeight="1">
      <c r="A22" s="109" t="s">
        <v>362</v>
      </c>
      <c r="B22" s="320" t="s">
        <v>140</v>
      </c>
      <c r="C22" s="321"/>
    </row>
    <row r="23" spans="1:4" ht="36" customHeight="1">
      <c r="A23" s="109" t="s">
        <v>363</v>
      </c>
      <c r="B23" s="320" t="s">
        <v>364</v>
      </c>
      <c r="C23" s="321"/>
    </row>
    <row r="24" spans="1:4" s="138" customFormat="1" ht="45" customHeight="1">
      <c r="A24" s="137" t="s">
        <v>365</v>
      </c>
      <c r="B24" s="325" t="s">
        <v>366</v>
      </c>
      <c r="C24" s="326"/>
    </row>
    <row r="25" spans="1:4" ht="32.25" customHeight="1">
      <c r="A25" s="109" t="s">
        <v>303</v>
      </c>
      <c r="B25" s="320" t="s">
        <v>141</v>
      </c>
      <c r="C25" s="321"/>
    </row>
    <row r="26" spans="1:4" ht="38.25" customHeight="1">
      <c r="A26" s="109" t="s">
        <v>304</v>
      </c>
      <c r="B26" s="320" t="s">
        <v>139</v>
      </c>
      <c r="C26" s="321"/>
    </row>
    <row r="27" spans="1:4" ht="23.25" customHeight="1">
      <c r="A27" s="109" t="s">
        <v>284</v>
      </c>
      <c r="B27" s="320" t="s">
        <v>142</v>
      </c>
      <c r="C27" s="321"/>
    </row>
    <row r="28" spans="1:4" ht="39.75" customHeight="1">
      <c r="A28" s="109" t="s">
        <v>309</v>
      </c>
      <c r="B28" s="320" t="s">
        <v>310</v>
      </c>
      <c r="C28" s="321"/>
    </row>
    <row r="29" spans="1:4" ht="68.25" customHeight="1">
      <c r="A29" s="109" t="s">
        <v>444</v>
      </c>
      <c r="B29" s="323" t="s">
        <v>447</v>
      </c>
      <c r="C29" s="324"/>
    </row>
    <row r="30" spans="1:4" ht="52.5" customHeight="1">
      <c r="A30" s="109" t="s">
        <v>274</v>
      </c>
      <c r="B30" s="323" t="s">
        <v>329</v>
      </c>
      <c r="C30" s="324"/>
    </row>
    <row r="31" spans="1:4" ht="48" customHeight="1">
      <c r="A31" s="109" t="s">
        <v>275</v>
      </c>
      <c r="B31" s="323" t="s">
        <v>430</v>
      </c>
      <c r="C31" s="324"/>
    </row>
    <row r="32" spans="1:4" ht="40.5" customHeight="1">
      <c r="A32" s="109" t="s">
        <v>314</v>
      </c>
      <c r="B32" s="323" t="s">
        <v>313</v>
      </c>
      <c r="C32" s="324"/>
    </row>
    <row r="33" spans="1:4" ht="69.75" customHeight="1">
      <c r="A33" s="109" t="s">
        <v>312</v>
      </c>
      <c r="B33" s="320" t="s">
        <v>311</v>
      </c>
      <c r="C33" s="321"/>
    </row>
    <row r="34" spans="1:4" ht="52.5" customHeight="1">
      <c r="A34" s="109" t="s">
        <v>317</v>
      </c>
      <c r="B34" s="320" t="s">
        <v>318</v>
      </c>
      <c r="C34" s="321"/>
    </row>
    <row r="35" spans="1:4" ht="52.5" customHeight="1">
      <c r="A35" s="109" t="s">
        <v>316</v>
      </c>
      <c r="B35" s="320" t="s">
        <v>315</v>
      </c>
      <c r="C35" s="321"/>
    </row>
    <row r="36" spans="1:4" ht="68.25" customHeight="1">
      <c r="A36" s="109" t="s">
        <v>320</v>
      </c>
      <c r="B36" s="320" t="s">
        <v>319</v>
      </c>
      <c r="C36" s="321"/>
    </row>
    <row r="37" spans="1:4" ht="45.75" customHeight="1">
      <c r="A37" s="109" t="s">
        <v>322</v>
      </c>
      <c r="B37" s="323" t="s">
        <v>321</v>
      </c>
      <c r="C37" s="324"/>
    </row>
    <row r="38" spans="1:4" ht="45.75" customHeight="1">
      <c r="A38" s="109" t="s">
        <v>324</v>
      </c>
      <c r="B38" s="323" t="s">
        <v>323</v>
      </c>
      <c r="C38" s="324"/>
    </row>
    <row r="39" spans="1:4" ht="45.75" customHeight="1">
      <c r="A39" s="109" t="s">
        <v>325</v>
      </c>
      <c r="B39" s="323" t="s">
        <v>327</v>
      </c>
      <c r="C39" s="324"/>
    </row>
    <row r="40" spans="1:4" ht="45.75" customHeight="1">
      <c r="A40" s="109" t="s">
        <v>326</v>
      </c>
      <c r="B40" s="323" t="s">
        <v>328</v>
      </c>
      <c r="C40" s="324"/>
    </row>
    <row r="41" spans="1:4" ht="30.75" customHeight="1">
      <c r="A41" s="109" t="s">
        <v>394</v>
      </c>
      <c r="B41" s="325" t="s">
        <v>393</v>
      </c>
      <c r="C41" s="326"/>
    </row>
    <row r="42" spans="1:4" s="138" customFormat="1" ht="40.5" customHeight="1">
      <c r="A42" s="109" t="s">
        <v>403</v>
      </c>
      <c r="B42" s="325" t="s">
        <v>404</v>
      </c>
      <c r="C42" s="326"/>
    </row>
    <row r="43" spans="1:4" s="135" customFormat="1" ht="33" customHeight="1">
      <c r="A43" s="109" t="s">
        <v>406</v>
      </c>
      <c r="B43" s="325" t="s">
        <v>405</v>
      </c>
      <c r="C43" s="326"/>
      <c r="D43" s="138"/>
    </row>
    <row r="44" spans="1:4" s="138" customFormat="1" ht="39.75" customHeight="1">
      <c r="A44" s="109" t="s">
        <v>439</v>
      </c>
      <c r="B44" s="325" t="s">
        <v>440</v>
      </c>
      <c r="C44" s="326"/>
    </row>
    <row r="45" spans="1:4" s="138" customFormat="1" ht="52.5" customHeight="1">
      <c r="A45" s="109" t="s">
        <v>437</v>
      </c>
      <c r="B45" s="325" t="s">
        <v>438</v>
      </c>
      <c r="C45" s="326"/>
    </row>
    <row r="46" spans="1:4" s="138" customFormat="1" ht="31.5" customHeight="1">
      <c r="A46" s="109" t="s">
        <v>281</v>
      </c>
      <c r="B46" s="320" t="s">
        <v>305</v>
      </c>
      <c r="C46" s="321"/>
    </row>
    <row r="47" spans="1:4" s="138" customFormat="1" ht="37.5" customHeight="1">
      <c r="A47" s="137" t="s">
        <v>282</v>
      </c>
      <c r="B47" s="337" t="s">
        <v>144</v>
      </c>
      <c r="C47" s="338"/>
    </row>
    <row r="48" spans="1:4" s="138" customFormat="1" ht="35.25" customHeight="1">
      <c r="A48" s="137" t="s">
        <v>283</v>
      </c>
      <c r="B48" s="337" t="s">
        <v>217</v>
      </c>
      <c r="C48" s="338"/>
    </row>
    <row r="49" spans="1:3" s="138" customFormat="1" ht="51" customHeight="1">
      <c r="A49" s="137" t="s">
        <v>276</v>
      </c>
      <c r="B49" s="337" t="s">
        <v>216</v>
      </c>
      <c r="C49" s="338"/>
    </row>
    <row r="50" spans="1:3" s="138" customFormat="1" ht="51" customHeight="1">
      <c r="A50" s="137" t="s">
        <v>277</v>
      </c>
      <c r="B50" s="339" t="s">
        <v>145</v>
      </c>
      <c r="C50" s="340"/>
    </row>
    <row r="51" spans="1:3" s="138" customFormat="1" ht="39.75" customHeight="1">
      <c r="A51" s="137" t="s">
        <v>278</v>
      </c>
      <c r="B51" s="325" t="s">
        <v>215</v>
      </c>
      <c r="C51" s="326"/>
    </row>
    <row r="52" spans="1:3">
      <c r="A52" s="322" t="s">
        <v>15</v>
      </c>
      <c r="B52" s="322"/>
      <c r="C52" s="322"/>
    </row>
    <row r="53" spans="1:3" ht="30">
      <c r="A53" s="109" t="s">
        <v>279</v>
      </c>
      <c r="B53" s="320" t="s">
        <v>306</v>
      </c>
      <c r="C53" s="321"/>
    </row>
    <row r="54" spans="1:3" ht="64.5" customHeight="1">
      <c r="A54" s="109" t="s">
        <v>280</v>
      </c>
      <c r="B54" s="320" t="s">
        <v>16</v>
      </c>
      <c r="C54" s="321"/>
    </row>
  </sheetData>
  <mergeCells count="50">
    <mergeCell ref="B26:C26"/>
    <mergeCell ref="B41:C41"/>
    <mergeCell ref="B32:C32"/>
    <mergeCell ref="B33:C33"/>
    <mergeCell ref="B34:C34"/>
    <mergeCell ref="B35:C35"/>
    <mergeCell ref="B36:C36"/>
    <mergeCell ref="B24:C24"/>
    <mergeCell ref="B25:C25"/>
    <mergeCell ref="B49:C49"/>
    <mergeCell ref="B50:C50"/>
    <mergeCell ref="B51:C51"/>
    <mergeCell ref="B42:C42"/>
    <mergeCell ref="B43:C43"/>
    <mergeCell ref="B46:C46"/>
    <mergeCell ref="B47:C47"/>
    <mergeCell ref="B48:C48"/>
    <mergeCell ref="B44:C44"/>
    <mergeCell ref="B45:C45"/>
    <mergeCell ref="B37:C37"/>
    <mergeCell ref="B38:C38"/>
    <mergeCell ref="B39:C39"/>
    <mergeCell ref="B40:C40"/>
    <mergeCell ref="A10:C10"/>
    <mergeCell ref="B16:C16"/>
    <mergeCell ref="B17:C17"/>
    <mergeCell ref="B18:C18"/>
    <mergeCell ref="B19:C19"/>
    <mergeCell ref="B13:C13"/>
    <mergeCell ref="A2:D2"/>
    <mergeCell ref="B3:D3"/>
    <mergeCell ref="B8:C8"/>
    <mergeCell ref="A6:C6"/>
    <mergeCell ref="B9:C9"/>
    <mergeCell ref="B54:C54"/>
    <mergeCell ref="B53:C53"/>
    <mergeCell ref="A52:C52"/>
    <mergeCell ref="B29:C29"/>
    <mergeCell ref="B11:C11"/>
    <mergeCell ref="B12:C12"/>
    <mergeCell ref="B14:C14"/>
    <mergeCell ref="B15:C15"/>
    <mergeCell ref="B20:C20"/>
    <mergeCell ref="B27:C27"/>
    <mergeCell ref="B28:C28"/>
    <mergeCell ref="B30:C30"/>
    <mergeCell ref="B31:C31"/>
    <mergeCell ref="B21:C21"/>
    <mergeCell ref="B22:C22"/>
    <mergeCell ref="B23:C23"/>
  </mergeCells>
  <phoneticPr fontId="5" type="noConversion"/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workbookViewId="0">
      <selection activeCell="E11" sqref="E11"/>
    </sheetView>
  </sheetViews>
  <sheetFormatPr defaultRowHeight="15.75"/>
  <cols>
    <col min="1" max="1" width="2.7109375" style="75" customWidth="1"/>
    <col min="2" max="2" width="7.28515625" style="90" customWidth="1"/>
    <col min="3" max="3" width="10.5703125" style="90" customWidth="1"/>
    <col min="4" max="4" width="31.140625" style="75" customWidth="1"/>
    <col min="5" max="5" width="43.42578125" style="75" customWidth="1"/>
    <col min="6" max="6" width="15.28515625" style="75" customWidth="1"/>
    <col min="7" max="8" width="9.140625" style="75" customWidth="1"/>
    <col min="9" max="9" width="11.28515625" style="75" customWidth="1"/>
    <col min="10" max="16384" width="9.140625" style="75"/>
  </cols>
  <sheetData>
    <row r="1" spans="1:8">
      <c r="B1" s="76"/>
      <c r="C1" s="76"/>
      <c r="D1" s="77"/>
      <c r="E1" s="77" t="s">
        <v>133</v>
      </c>
      <c r="F1" s="78"/>
      <c r="G1" s="78"/>
    </row>
    <row r="2" spans="1:8">
      <c r="B2" s="76"/>
      <c r="C2" s="76"/>
      <c r="D2" s="77"/>
      <c r="E2" s="286" t="s">
        <v>409</v>
      </c>
      <c r="F2" s="78"/>
      <c r="G2" s="78"/>
    </row>
    <row r="3" spans="1:8" s="117" customFormat="1" ht="46.5" customHeight="1">
      <c r="B3" s="313"/>
      <c r="C3" s="313"/>
      <c r="D3" s="313"/>
      <c r="E3" s="158" t="s">
        <v>414</v>
      </c>
      <c r="F3" s="158"/>
      <c r="G3" s="158"/>
    </row>
    <row r="4" spans="1:8" s="117" customFormat="1" ht="12.75">
      <c r="C4" s="159"/>
    </row>
    <row r="5" spans="1:8">
      <c r="B5" s="76"/>
      <c r="C5" s="77"/>
      <c r="D5" s="77"/>
      <c r="E5" s="77"/>
      <c r="F5" s="80"/>
    </row>
    <row r="6" spans="1:8">
      <c r="A6" s="81"/>
      <c r="B6" s="76"/>
      <c r="C6" s="76"/>
      <c r="D6" s="76"/>
      <c r="E6" s="76"/>
      <c r="F6" s="82"/>
      <c r="G6" s="81"/>
      <c r="H6" s="83"/>
    </row>
    <row r="7" spans="1:8">
      <c r="A7" s="81"/>
      <c r="B7" s="341" t="s">
        <v>134</v>
      </c>
      <c r="C7" s="341"/>
      <c r="D7" s="341"/>
      <c r="E7" s="341"/>
      <c r="F7" s="76"/>
      <c r="G7" s="76"/>
      <c r="H7" s="79"/>
    </row>
    <row r="8" spans="1:8" ht="32.25" customHeight="1">
      <c r="A8" s="81"/>
      <c r="B8" s="342" t="s">
        <v>417</v>
      </c>
      <c r="C8" s="342"/>
      <c r="D8" s="342"/>
      <c r="E8" s="342"/>
      <c r="F8" s="76"/>
      <c r="G8" s="76"/>
      <c r="H8" s="79"/>
    </row>
    <row r="9" spans="1:8">
      <c r="A9" s="81"/>
      <c r="B9" s="76"/>
      <c r="C9" s="76"/>
      <c r="D9" s="76"/>
      <c r="E9" s="76"/>
      <c r="F9" s="84"/>
      <c r="G9" s="76"/>
      <c r="H9" s="79"/>
    </row>
    <row r="10" spans="1:8" ht="69" customHeight="1">
      <c r="B10" s="85" t="s">
        <v>27</v>
      </c>
      <c r="C10" s="86" t="s">
        <v>244</v>
      </c>
      <c r="D10" s="86" t="s">
        <v>243</v>
      </c>
      <c r="E10" s="86" t="s">
        <v>242</v>
      </c>
      <c r="F10" s="78"/>
      <c r="G10" s="78"/>
    </row>
    <row r="11" spans="1:8" s="143" customFormat="1">
      <c r="B11" s="142">
        <v>1</v>
      </c>
      <c r="C11" s="142">
        <v>2</v>
      </c>
      <c r="D11" s="142">
        <v>3</v>
      </c>
      <c r="E11" s="142">
        <v>4</v>
      </c>
      <c r="F11" s="144"/>
      <c r="G11" s="144"/>
    </row>
    <row r="12" spans="1:8">
      <c r="B12" s="343" t="s">
        <v>138</v>
      </c>
      <c r="C12" s="344"/>
      <c r="D12" s="344"/>
      <c r="E12" s="345"/>
      <c r="F12" s="78"/>
      <c r="G12" s="78"/>
    </row>
    <row r="13" spans="1:8" ht="40.5" customHeight="1">
      <c r="B13" s="87">
        <v>1</v>
      </c>
      <c r="C13" s="88" t="s">
        <v>77</v>
      </c>
      <c r="D13" s="136" t="s">
        <v>224</v>
      </c>
      <c r="E13" s="136" t="s">
        <v>203</v>
      </c>
      <c r="F13" s="89"/>
      <c r="G13" s="89"/>
    </row>
    <row r="14" spans="1:8" ht="37.5" customHeight="1">
      <c r="B14" s="87">
        <v>2</v>
      </c>
      <c r="C14" s="88" t="s">
        <v>77</v>
      </c>
      <c r="D14" s="136" t="s">
        <v>225</v>
      </c>
      <c r="E14" s="136" t="s">
        <v>204</v>
      </c>
      <c r="F14" s="89"/>
      <c r="G14" s="89"/>
    </row>
    <row r="15" spans="1:8" ht="31.5">
      <c r="B15" s="87">
        <v>3</v>
      </c>
      <c r="C15" s="88" t="s">
        <v>77</v>
      </c>
      <c r="D15" s="136" t="s">
        <v>226</v>
      </c>
      <c r="E15" s="136" t="s">
        <v>205</v>
      </c>
    </row>
    <row r="16" spans="1:8" ht="31.5">
      <c r="B16" s="87">
        <v>4</v>
      </c>
      <c r="C16" s="88" t="s">
        <v>77</v>
      </c>
      <c r="D16" s="136" t="s">
        <v>227</v>
      </c>
      <c r="E16" s="136" t="s">
        <v>206</v>
      </c>
    </row>
    <row r="17" spans="2:5" ht="31.5">
      <c r="B17" s="87">
        <v>5</v>
      </c>
      <c r="C17" s="88" t="s">
        <v>101</v>
      </c>
      <c r="D17" s="136" t="s">
        <v>228</v>
      </c>
      <c r="E17" s="136" t="s">
        <v>207</v>
      </c>
    </row>
    <row r="18" spans="2:5" ht="31.5">
      <c r="B18" s="87">
        <v>6</v>
      </c>
      <c r="C18" s="88" t="s">
        <v>77</v>
      </c>
      <c r="D18" s="136" t="s">
        <v>229</v>
      </c>
      <c r="E18" s="136" t="s">
        <v>209</v>
      </c>
    </row>
    <row r="19" spans="2:5" ht="31.5">
      <c r="B19" s="87">
        <v>7</v>
      </c>
      <c r="C19" s="88" t="s">
        <v>77</v>
      </c>
      <c r="D19" s="136" t="s">
        <v>230</v>
      </c>
      <c r="E19" s="136" t="s">
        <v>210</v>
      </c>
    </row>
    <row r="20" spans="2:5" ht="31.5">
      <c r="B20" s="87">
        <v>8</v>
      </c>
      <c r="C20" s="88" t="s">
        <v>77</v>
      </c>
      <c r="D20" s="136" t="s">
        <v>231</v>
      </c>
      <c r="E20" s="136" t="s">
        <v>211</v>
      </c>
    </row>
    <row r="21" spans="2:5" ht="36" customHeight="1">
      <c r="B21" s="87">
        <v>9</v>
      </c>
      <c r="C21" s="88" t="s">
        <v>101</v>
      </c>
      <c r="D21" s="136" t="s">
        <v>232</v>
      </c>
      <c r="E21" s="136" t="s">
        <v>213</v>
      </c>
    </row>
  </sheetData>
  <mergeCells count="4">
    <mergeCell ref="B7:E7"/>
    <mergeCell ref="B8:E8"/>
    <mergeCell ref="B12:E12"/>
    <mergeCell ref="B3:D3"/>
  </mergeCells>
  <pageMargins left="0.7" right="0.7" top="0.75" bottom="0.75" header="0.3" footer="0.3"/>
  <pageSetup paperSize="9" scale="91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7"/>
  <sheetViews>
    <sheetView view="pageBreakPreview" topLeftCell="A49" zoomScaleSheetLayoutView="100" workbookViewId="0">
      <selection activeCell="J56" sqref="J56"/>
    </sheetView>
  </sheetViews>
  <sheetFormatPr defaultRowHeight="12.75"/>
  <cols>
    <col min="1" max="1" width="2.7109375" style="272" customWidth="1"/>
    <col min="2" max="2" width="4.5703125" style="34" customWidth="1"/>
    <col min="3" max="4" width="3.7109375" style="34" customWidth="1"/>
    <col min="5" max="5" width="4" style="34" customWidth="1"/>
    <col min="6" max="6" width="4.140625" style="34" customWidth="1"/>
    <col min="7" max="7" width="3.85546875" style="34" customWidth="1"/>
    <col min="8" max="8" width="5" style="34" customWidth="1"/>
    <col min="9" max="9" width="9" style="34" customWidth="1"/>
    <col min="10" max="10" width="53" style="34" customWidth="1"/>
    <col min="11" max="11" width="15.42578125" style="35" customWidth="1"/>
    <col min="12" max="12" width="14.85546875" style="36" customWidth="1"/>
    <col min="13" max="13" width="17.28515625" style="36" customWidth="1"/>
    <col min="14" max="16384" width="9.140625" style="37"/>
  </cols>
  <sheetData>
    <row r="1" spans="1:13">
      <c r="J1" s="110"/>
      <c r="L1" s="36" t="s">
        <v>129</v>
      </c>
    </row>
    <row r="2" spans="1:13" s="117" customFormat="1" ht="10.5" customHeight="1">
      <c r="A2" s="313"/>
      <c r="B2" s="313"/>
      <c r="C2" s="313"/>
      <c r="D2" s="313"/>
    </row>
    <row r="3" spans="1:13" s="117" customFormat="1" ht="51.75" customHeight="1">
      <c r="A3" s="112"/>
      <c r="B3" s="346"/>
      <c r="C3" s="346"/>
      <c r="D3" s="346"/>
      <c r="K3" s="347" t="s">
        <v>418</v>
      </c>
      <c r="L3" s="347"/>
      <c r="M3" s="347"/>
    </row>
    <row r="4" spans="1:13" s="117" customFormat="1">
      <c r="A4" s="112"/>
    </row>
    <row r="5" spans="1:13" ht="15">
      <c r="A5" s="273"/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13" ht="12.75" customHeight="1">
      <c r="A6" s="348" t="s">
        <v>419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</row>
    <row r="7" spans="1:13" ht="15">
      <c r="A7" s="273" t="s">
        <v>69</v>
      </c>
      <c r="B7" s="38"/>
      <c r="C7" s="38"/>
      <c r="D7" s="38"/>
      <c r="E7" s="38"/>
      <c r="F7" s="38"/>
      <c r="G7" s="38"/>
      <c r="H7" s="38"/>
      <c r="I7" s="38"/>
      <c r="J7" s="40"/>
      <c r="L7" s="41"/>
      <c r="M7" s="42" t="s">
        <v>70</v>
      </c>
    </row>
    <row r="8" spans="1:13" ht="17.25" customHeight="1">
      <c r="A8" s="356" t="s">
        <v>27</v>
      </c>
      <c r="B8" s="353" t="s">
        <v>71</v>
      </c>
      <c r="C8" s="354"/>
      <c r="D8" s="354"/>
      <c r="E8" s="354"/>
      <c r="F8" s="354"/>
      <c r="G8" s="354"/>
      <c r="H8" s="354"/>
      <c r="I8" s="355"/>
      <c r="J8" s="349" t="s">
        <v>240</v>
      </c>
      <c r="K8" s="350" t="s">
        <v>308</v>
      </c>
      <c r="L8" s="352" t="s">
        <v>411</v>
      </c>
      <c r="M8" s="352" t="s">
        <v>420</v>
      </c>
    </row>
    <row r="9" spans="1:13" ht="135.75" customHeight="1">
      <c r="A9" s="357"/>
      <c r="B9" s="92" t="s">
        <v>247</v>
      </c>
      <c r="C9" s="92" t="s">
        <v>72</v>
      </c>
      <c r="D9" s="92" t="s">
        <v>73</v>
      </c>
      <c r="E9" s="92" t="s">
        <v>74</v>
      </c>
      <c r="F9" s="92" t="s">
        <v>75</v>
      </c>
      <c r="G9" s="92" t="s">
        <v>76</v>
      </c>
      <c r="H9" s="92" t="s">
        <v>246</v>
      </c>
      <c r="I9" s="92" t="s">
        <v>245</v>
      </c>
      <c r="J9" s="349"/>
      <c r="K9" s="351"/>
      <c r="L9" s="352"/>
      <c r="M9" s="352"/>
    </row>
    <row r="10" spans="1:13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</row>
    <row r="11" spans="1:13" s="36" customFormat="1">
      <c r="A11" s="43">
        <v>1</v>
      </c>
      <c r="B11" s="44" t="s">
        <v>77</v>
      </c>
      <c r="C11" s="44">
        <v>1</v>
      </c>
      <c r="D11" s="44" t="s">
        <v>7</v>
      </c>
      <c r="E11" s="44" t="s">
        <v>7</v>
      </c>
      <c r="F11" s="44" t="s">
        <v>77</v>
      </c>
      <c r="G11" s="44" t="s">
        <v>7</v>
      </c>
      <c r="H11" s="44" t="s">
        <v>78</v>
      </c>
      <c r="I11" s="45" t="s">
        <v>77</v>
      </c>
      <c r="J11" s="46" t="s">
        <v>79</v>
      </c>
      <c r="K11" s="150">
        <f>K12+K26+K34+K17+K38+K39</f>
        <v>2016.3999999999999</v>
      </c>
      <c r="L11" s="150">
        <f>L12+L26+L34+L17+L38</f>
        <v>2086.3999999999996</v>
      </c>
      <c r="M11" s="150">
        <f>M12+M26+M34+M17+M38</f>
        <v>2171.4</v>
      </c>
    </row>
    <row r="12" spans="1:13">
      <c r="A12" s="43">
        <v>2</v>
      </c>
      <c r="B12" s="47" t="s">
        <v>77</v>
      </c>
      <c r="C12" s="48" t="s">
        <v>80</v>
      </c>
      <c r="D12" s="47" t="s">
        <v>28</v>
      </c>
      <c r="E12" s="47" t="s">
        <v>7</v>
      </c>
      <c r="F12" s="47" t="s">
        <v>77</v>
      </c>
      <c r="G12" s="47" t="s">
        <v>7</v>
      </c>
      <c r="H12" s="47" t="s">
        <v>78</v>
      </c>
      <c r="I12" s="45" t="s">
        <v>77</v>
      </c>
      <c r="J12" s="46" t="s">
        <v>81</v>
      </c>
      <c r="K12" s="150">
        <f>K13</f>
        <v>1717</v>
      </c>
      <c r="L12" s="150">
        <f t="shared" ref="L12:M12" si="0">L13</f>
        <v>1781</v>
      </c>
      <c r="M12" s="150">
        <f t="shared" si="0"/>
        <v>1859</v>
      </c>
    </row>
    <row r="13" spans="1:13">
      <c r="A13" s="43">
        <v>3</v>
      </c>
      <c r="B13" s="47" t="s">
        <v>82</v>
      </c>
      <c r="C13" s="48" t="s">
        <v>80</v>
      </c>
      <c r="D13" s="47" t="s">
        <v>28</v>
      </c>
      <c r="E13" s="47" t="s">
        <v>29</v>
      </c>
      <c r="F13" s="47" t="s">
        <v>77</v>
      </c>
      <c r="G13" s="47" t="s">
        <v>28</v>
      </c>
      <c r="H13" s="47" t="s">
        <v>78</v>
      </c>
      <c r="I13" s="45" t="s">
        <v>24</v>
      </c>
      <c r="J13" s="46" t="s">
        <v>84</v>
      </c>
      <c r="K13" s="150">
        <f>K14+K15+K16</f>
        <v>1717</v>
      </c>
      <c r="L13" s="150">
        <f t="shared" ref="L13:M13" si="1">L14+L15+L16</f>
        <v>1781</v>
      </c>
      <c r="M13" s="150">
        <f t="shared" si="1"/>
        <v>1859</v>
      </c>
    </row>
    <row r="14" spans="1:13" ht="63.75">
      <c r="A14" s="43">
        <v>4</v>
      </c>
      <c r="B14" s="49" t="s">
        <v>82</v>
      </c>
      <c r="C14" s="50" t="s">
        <v>80</v>
      </c>
      <c r="D14" s="49" t="s">
        <v>28</v>
      </c>
      <c r="E14" s="49" t="s">
        <v>29</v>
      </c>
      <c r="F14" s="49" t="s">
        <v>83</v>
      </c>
      <c r="G14" s="49" t="s">
        <v>28</v>
      </c>
      <c r="H14" s="49" t="s">
        <v>78</v>
      </c>
      <c r="I14" s="51" t="s">
        <v>24</v>
      </c>
      <c r="J14" s="53" t="s">
        <v>233</v>
      </c>
      <c r="K14" s="212">
        <v>925</v>
      </c>
      <c r="L14" s="212">
        <v>958</v>
      </c>
      <c r="M14" s="212">
        <v>1003</v>
      </c>
    </row>
    <row r="15" spans="1:13" ht="90.75" customHeight="1">
      <c r="A15" s="43">
        <v>5</v>
      </c>
      <c r="B15" s="49" t="s">
        <v>82</v>
      </c>
      <c r="C15" s="50" t="s">
        <v>80</v>
      </c>
      <c r="D15" s="49" t="s">
        <v>28</v>
      </c>
      <c r="E15" s="49" t="s">
        <v>29</v>
      </c>
      <c r="F15" s="49" t="s">
        <v>85</v>
      </c>
      <c r="G15" s="49" t="s">
        <v>28</v>
      </c>
      <c r="H15" s="49" t="s">
        <v>78</v>
      </c>
      <c r="I15" s="51" t="s">
        <v>24</v>
      </c>
      <c r="J15" s="53" t="s">
        <v>445</v>
      </c>
      <c r="K15" s="212">
        <v>774</v>
      </c>
      <c r="L15" s="212">
        <v>805</v>
      </c>
      <c r="M15" s="212">
        <v>837</v>
      </c>
    </row>
    <row r="16" spans="1:13" ht="44.25" customHeight="1">
      <c r="A16" s="43">
        <v>6</v>
      </c>
      <c r="B16" s="49" t="s">
        <v>82</v>
      </c>
      <c r="C16" s="50" t="s">
        <v>80</v>
      </c>
      <c r="D16" s="49" t="s">
        <v>28</v>
      </c>
      <c r="E16" s="49" t="s">
        <v>29</v>
      </c>
      <c r="F16" s="49" t="s">
        <v>86</v>
      </c>
      <c r="G16" s="49" t="s">
        <v>28</v>
      </c>
      <c r="H16" s="49" t="s">
        <v>78</v>
      </c>
      <c r="I16" s="51" t="s">
        <v>24</v>
      </c>
      <c r="J16" s="53" t="s">
        <v>446</v>
      </c>
      <c r="K16" s="212">
        <v>18</v>
      </c>
      <c r="L16" s="212">
        <v>18</v>
      </c>
      <c r="M16" s="212">
        <v>19</v>
      </c>
    </row>
    <row r="17" spans="1:13" ht="31.5">
      <c r="A17" s="43">
        <v>7</v>
      </c>
      <c r="B17" s="54" t="s">
        <v>46</v>
      </c>
      <c r="C17" s="54" t="s">
        <v>80</v>
      </c>
      <c r="D17" s="54" t="s">
        <v>33</v>
      </c>
      <c r="E17" s="54" t="s">
        <v>88</v>
      </c>
      <c r="F17" s="54" t="s">
        <v>7</v>
      </c>
      <c r="G17" s="54" t="s">
        <v>28</v>
      </c>
      <c r="H17" s="54" t="s">
        <v>78</v>
      </c>
      <c r="I17" s="54" t="s">
        <v>24</v>
      </c>
      <c r="J17" s="55" t="s">
        <v>143</v>
      </c>
      <c r="K17" s="213">
        <f>K18+K20+K22+K24</f>
        <v>212.3</v>
      </c>
      <c r="L17" s="213">
        <f>L18+L20+L22+L24</f>
        <v>217.29999999999998</v>
      </c>
      <c r="M17" s="213">
        <f>M18+M20+M22+M24</f>
        <v>223.29999999999998</v>
      </c>
    </row>
    <row r="18" spans="1:13" ht="57.75" customHeight="1">
      <c r="A18" s="43">
        <v>8</v>
      </c>
      <c r="B18" s="56" t="s">
        <v>46</v>
      </c>
      <c r="C18" s="56" t="s">
        <v>80</v>
      </c>
      <c r="D18" s="56" t="s">
        <v>33</v>
      </c>
      <c r="E18" s="56" t="s">
        <v>88</v>
      </c>
      <c r="F18" s="56" t="s">
        <v>89</v>
      </c>
      <c r="G18" s="56" t="s">
        <v>28</v>
      </c>
      <c r="H18" s="56" t="s">
        <v>78</v>
      </c>
      <c r="I18" s="56" t="s">
        <v>24</v>
      </c>
      <c r="J18" s="57" t="s">
        <v>185</v>
      </c>
      <c r="K18" s="212">
        <f>K19</f>
        <v>96</v>
      </c>
      <c r="L18" s="212">
        <f t="shared" ref="L18:M18" si="2">L19</f>
        <v>97.2</v>
      </c>
      <c r="M18" s="212">
        <f t="shared" si="2"/>
        <v>98.3</v>
      </c>
    </row>
    <row r="19" spans="1:13" ht="90.75" customHeight="1">
      <c r="A19" s="43">
        <v>9</v>
      </c>
      <c r="B19" s="56" t="s">
        <v>46</v>
      </c>
      <c r="C19" s="56" t="s">
        <v>80</v>
      </c>
      <c r="D19" s="56" t="s">
        <v>33</v>
      </c>
      <c r="E19" s="56" t="s">
        <v>88</v>
      </c>
      <c r="F19" s="56" t="s">
        <v>374</v>
      </c>
      <c r="G19" s="56" t="s">
        <v>28</v>
      </c>
      <c r="H19" s="56" t="s">
        <v>78</v>
      </c>
      <c r="I19" s="56" t="s">
        <v>24</v>
      </c>
      <c r="J19" s="57" t="s">
        <v>375</v>
      </c>
      <c r="K19" s="212">
        <v>96</v>
      </c>
      <c r="L19" s="212">
        <v>97.2</v>
      </c>
      <c r="M19" s="212">
        <v>98.3</v>
      </c>
    </row>
    <row r="20" spans="1:13" ht="69" customHeight="1">
      <c r="A20" s="43">
        <v>10</v>
      </c>
      <c r="B20" s="58" t="s">
        <v>46</v>
      </c>
      <c r="C20" s="58" t="s">
        <v>80</v>
      </c>
      <c r="D20" s="58" t="s">
        <v>33</v>
      </c>
      <c r="E20" s="58" t="s">
        <v>88</v>
      </c>
      <c r="F20" s="58" t="s">
        <v>90</v>
      </c>
      <c r="G20" s="58" t="s">
        <v>28</v>
      </c>
      <c r="H20" s="58" t="s">
        <v>78</v>
      </c>
      <c r="I20" s="58" t="s">
        <v>24</v>
      </c>
      <c r="J20" s="57" t="s">
        <v>184</v>
      </c>
      <c r="K20" s="212">
        <f>K21</f>
        <v>0.5</v>
      </c>
      <c r="L20" s="212">
        <f t="shared" ref="L20:M20" si="3">L21</f>
        <v>0.6</v>
      </c>
      <c r="M20" s="212">
        <f t="shared" si="3"/>
        <v>0.6</v>
      </c>
    </row>
    <row r="21" spans="1:13" ht="101.25" customHeight="1">
      <c r="A21" s="43">
        <v>11</v>
      </c>
      <c r="B21" s="58" t="s">
        <v>46</v>
      </c>
      <c r="C21" s="58" t="s">
        <v>80</v>
      </c>
      <c r="D21" s="58" t="s">
        <v>33</v>
      </c>
      <c r="E21" s="58" t="s">
        <v>88</v>
      </c>
      <c r="F21" s="58" t="s">
        <v>376</v>
      </c>
      <c r="G21" s="58" t="s">
        <v>28</v>
      </c>
      <c r="H21" s="58" t="s">
        <v>78</v>
      </c>
      <c r="I21" s="58" t="s">
        <v>24</v>
      </c>
      <c r="J21" s="57" t="s">
        <v>377</v>
      </c>
      <c r="K21" s="212">
        <v>0.5</v>
      </c>
      <c r="L21" s="212">
        <v>0.6</v>
      </c>
      <c r="M21" s="212">
        <v>0.6</v>
      </c>
    </row>
    <row r="22" spans="1:13" ht="69" customHeight="1">
      <c r="A22" s="43">
        <v>12</v>
      </c>
      <c r="B22" s="58" t="s">
        <v>46</v>
      </c>
      <c r="C22" s="58" t="s">
        <v>80</v>
      </c>
      <c r="D22" s="58" t="s">
        <v>33</v>
      </c>
      <c r="E22" s="58" t="s">
        <v>88</v>
      </c>
      <c r="F22" s="58" t="s">
        <v>91</v>
      </c>
      <c r="G22" s="58" t="s">
        <v>28</v>
      </c>
      <c r="H22" s="58" t="s">
        <v>78</v>
      </c>
      <c r="I22" s="58" t="s">
        <v>24</v>
      </c>
      <c r="J22" s="57" t="s">
        <v>186</v>
      </c>
      <c r="K22" s="212">
        <f>K23</f>
        <v>127.8</v>
      </c>
      <c r="L22" s="212">
        <f t="shared" ref="L22:M22" si="4">L23</f>
        <v>131.6</v>
      </c>
      <c r="M22" s="212">
        <f t="shared" si="4"/>
        <v>137</v>
      </c>
    </row>
    <row r="23" spans="1:13" ht="101.25" customHeight="1">
      <c r="A23" s="43">
        <v>13</v>
      </c>
      <c r="B23" s="58" t="s">
        <v>46</v>
      </c>
      <c r="C23" s="58" t="s">
        <v>80</v>
      </c>
      <c r="D23" s="58" t="s">
        <v>33</v>
      </c>
      <c r="E23" s="58" t="s">
        <v>88</v>
      </c>
      <c r="F23" s="58" t="s">
        <v>378</v>
      </c>
      <c r="G23" s="58" t="s">
        <v>28</v>
      </c>
      <c r="H23" s="58" t="s">
        <v>78</v>
      </c>
      <c r="I23" s="58" t="s">
        <v>24</v>
      </c>
      <c r="J23" s="57" t="s">
        <v>380</v>
      </c>
      <c r="K23" s="212">
        <v>127.8</v>
      </c>
      <c r="L23" s="212">
        <v>131.6</v>
      </c>
      <c r="M23" s="212">
        <v>137</v>
      </c>
    </row>
    <row r="24" spans="1:13" ht="62.25" customHeight="1">
      <c r="A24" s="43">
        <v>14</v>
      </c>
      <c r="B24" s="58" t="s">
        <v>46</v>
      </c>
      <c r="C24" s="58" t="s">
        <v>80</v>
      </c>
      <c r="D24" s="58" t="s">
        <v>33</v>
      </c>
      <c r="E24" s="58" t="s">
        <v>88</v>
      </c>
      <c r="F24" s="58" t="s">
        <v>92</v>
      </c>
      <c r="G24" s="58" t="s">
        <v>28</v>
      </c>
      <c r="H24" s="58" t="s">
        <v>78</v>
      </c>
      <c r="I24" s="58" t="s">
        <v>24</v>
      </c>
      <c r="J24" s="57" t="s">
        <v>187</v>
      </c>
      <c r="K24" s="212">
        <f>K25</f>
        <v>-12</v>
      </c>
      <c r="L24" s="212">
        <f t="shared" ref="L24:M24" si="5">L25</f>
        <v>-12.1</v>
      </c>
      <c r="M24" s="212">
        <f t="shared" si="5"/>
        <v>-12.6</v>
      </c>
    </row>
    <row r="25" spans="1:13" ht="108" customHeight="1">
      <c r="A25" s="43">
        <v>15</v>
      </c>
      <c r="B25" s="58" t="s">
        <v>46</v>
      </c>
      <c r="C25" s="58" t="s">
        <v>80</v>
      </c>
      <c r="D25" s="58" t="s">
        <v>33</v>
      </c>
      <c r="E25" s="58" t="s">
        <v>88</v>
      </c>
      <c r="F25" s="58" t="s">
        <v>379</v>
      </c>
      <c r="G25" s="58" t="s">
        <v>28</v>
      </c>
      <c r="H25" s="58" t="s">
        <v>78</v>
      </c>
      <c r="I25" s="58" t="s">
        <v>24</v>
      </c>
      <c r="J25" s="57" t="s">
        <v>381</v>
      </c>
      <c r="K25" s="212">
        <v>-12</v>
      </c>
      <c r="L25" s="212">
        <v>-12.1</v>
      </c>
      <c r="M25" s="212">
        <v>-12.6</v>
      </c>
    </row>
    <row r="26" spans="1:13">
      <c r="A26" s="43">
        <v>16</v>
      </c>
      <c r="B26" s="47" t="s">
        <v>82</v>
      </c>
      <c r="C26" s="48" t="s">
        <v>80</v>
      </c>
      <c r="D26" s="47" t="s">
        <v>20</v>
      </c>
      <c r="E26" s="47" t="s">
        <v>7</v>
      </c>
      <c r="F26" s="47" t="s">
        <v>77</v>
      </c>
      <c r="G26" s="47" t="s">
        <v>7</v>
      </c>
      <c r="H26" s="47" t="s">
        <v>78</v>
      </c>
      <c r="I26" s="45" t="s">
        <v>77</v>
      </c>
      <c r="J26" s="46" t="s">
        <v>93</v>
      </c>
      <c r="K26" s="150">
        <f>K29+K27</f>
        <v>17.600000000000001</v>
      </c>
      <c r="L26" s="150">
        <f>L29+L27</f>
        <v>18.600000000000001</v>
      </c>
      <c r="M26" s="150">
        <f>M29+M27</f>
        <v>19.600000000000001</v>
      </c>
    </row>
    <row r="27" spans="1:13">
      <c r="A27" s="43">
        <v>17</v>
      </c>
      <c r="B27" s="59">
        <v>182</v>
      </c>
      <c r="C27" s="59">
        <v>1</v>
      </c>
      <c r="D27" s="59" t="s">
        <v>20</v>
      </c>
      <c r="E27" s="59" t="s">
        <v>28</v>
      </c>
      <c r="F27" s="59" t="s">
        <v>77</v>
      </c>
      <c r="G27" s="59" t="s">
        <v>7</v>
      </c>
      <c r="H27" s="59" t="s">
        <v>78</v>
      </c>
      <c r="I27" s="59">
        <v>110</v>
      </c>
      <c r="J27" s="60" t="s">
        <v>94</v>
      </c>
      <c r="K27" s="150">
        <f>K28</f>
        <v>9</v>
      </c>
      <c r="L27" s="150">
        <f>L28</f>
        <v>10</v>
      </c>
      <c r="M27" s="150">
        <f>M28</f>
        <v>11</v>
      </c>
    </row>
    <row r="28" spans="1:13" ht="38.25">
      <c r="A28" s="43">
        <v>18</v>
      </c>
      <c r="B28" s="58">
        <v>182</v>
      </c>
      <c r="C28" s="58">
        <v>1</v>
      </c>
      <c r="D28" s="58" t="s">
        <v>20</v>
      </c>
      <c r="E28" s="58" t="s">
        <v>28</v>
      </c>
      <c r="F28" s="58" t="s">
        <v>86</v>
      </c>
      <c r="G28" s="58" t="s">
        <v>30</v>
      </c>
      <c r="H28" s="58" t="s">
        <v>78</v>
      </c>
      <c r="I28" s="58">
        <v>110</v>
      </c>
      <c r="J28" s="57" t="s">
        <v>382</v>
      </c>
      <c r="K28" s="174">
        <v>9</v>
      </c>
      <c r="L28" s="174">
        <v>10</v>
      </c>
      <c r="M28" s="174">
        <v>11</v>
      </c>
    </row>
    <row r="29" spans="1:13">
      <c r="A29" s="43">
        <v>19</v>
      </c>
      <c r="B29" s="47" t="s">
        <v>77</v>
      </c>
      <c r="C29" s="48" t="s">
        <v>80</v>
      </c>
      <c r="D29" s="47" t="s">
        <v>20</v>
      </c>
      <c r="E29" s="47" t="s">
        <v>20</v>
      </c>
      <c r="F29" s="47" t="s">
        <v>77</v>
      </c>
      <c r="G29" s="47" t="s">
        <v>7</v>
      </c>
      <c r="H29" s="47" t="s">
        <v>78</v>
      </c>
      <c r="I29" s="45" t="s">
        <v>24</v>
      </c>
      <c r="J29" s="46" t="s">
        <v>95</v>
      </c>
      <c r="K29" s="150">
        <f>K30+K32</f>
        <v>8.6</v>
      </c>
      <c r="L29" s="150">
        <f>L30+L32</f>
        <v>8.6</v>
      </c>
      <c r="M29" s="150">
        <f>M30+M32</f>
        <v>8.6</v>
      </c>
    </row>
    <row r="30" spans="1:13">
      <c r="A30" s="43">
        <v>20</v>
      </c>
      <c r="B30" s="62" t="s">
        <v>82</v>
      </c>
      <c r="C30" s="61" t="s">
        <v>80</v>
      </c>
      <c r="D30" s="62" t="s">
        <v>20</v>
      </c>
      <c r="E30" s="62" t="s">
        <v>20</v>
      </c>
      <c r="F30" s="62" t="s">
        <v>86</v>
      </c>
      <c r="G30" s="62" t="s">
        <v>7</v>
      </c>
      <c r="H30" s="62" t="s">
        <v>78</v>
      </c>
      <c r="I30" s="63" t="s">
        <v>24</v>
      </c>
      <c r="J30" s="52" t="s">
        <v>220</v>
      </c>
      <c r="K30" s="214">
        <f>K31</f>
        <v>3</v>
      </c>
      <c r="L30" s="214">
        <f>L31</f>
        <v>3</v>
      </c>
      <c r="M30" s="214">
        <f>M31</f>
        <v>3</v>
      </c>
    </row>
    <row r="31" spans="1:13" ht="25.5">
      <c r="A31" s="43">
        <v>21</v>
      </c>
      <c r="B31" s="49" t="s">
        <v>82</v>
      </c>
      <c r="C31" s="61" t="s">
        <v>80</v>
      </c>
      <c r="D31" s="62" t="s">
        <v>20</v>
      </c>
      <c r="E31" s="62" t="s">
        <v>20</v>
      </c>
      <c r="F31" s="62" t="s">
        <v>97</v>
      </c>
      <c r="G31" s="62" t="s">
        <v>30</v>
      </c>
      <c r="H31" s="62" t="s">
        <v>78</v>
      </c>
      <c r="I31" s="63" t="s">
        <v>24</v>
      </c>
      <c r="J31" s="52" t="s">
        <v>106</v>
      </c>
      <c r="K31" s="214">
        <v>3</v>
      </c>
      <c r="L31" s="214">
        <v>3</v>
      </c>
      <c r="M31" s="214">
        <v>3</v>
      </c>
    </row>
    <row r="32" spans="1:13">
      <c r="A32" s="43">
        <v>22</v>
      </c>
      <c r="B32" s="49" t="s">
        <v>82</v>
      </c>
      <c r="C32" s="50" t="s">
        <v>80</v>
      </c>
      <c r="D32" s="49" t="s">
        <v>20</v>
      </c>
      <c r="E32" s="49" t="s">
        <v>20</v>
      </c>
      <c r="F32" s="49" t="s">
        <v>87</v>
      </c>
      <c r="G32" s="49" t="s">
        <v>7</v>
      </c>
      <c r="H32" s="49" t="s">
        <v>78</v>
      </c>
      <c r="I32" s="51" t="s">
        <v>24</v>
      </c>
      <c r="J32" s="52" t="s">
        <v>222</v>
      </c>
      <c r="K32" s="174">
        <f>K33</f>
        <v>5.6</v>
      </c>
      <c r="L32" s="174">
        <f>L33</f>
        <v>5.6</v>
      </c>
      <c r="M32" s="174">
        <f>M33</f>
        <v>5.6</v>
      </c>
    </row>
    <row r="33" spans="1:46" ht="33" customHeight="1">
      <c r="A33" s="43">
        <v>23</v>
      </c>
      <c r="B33" s="49" t="s">
        <v>82</v>
      </c>
      <c r="C33" s="50" t="s">
        <v>80</v>
      </c>
      <c r="D33" s="49" t="s">
        <v>20</v>
      </c>
      <c r="E33" s="49" t="s">
        <v>20</v>
      </c>
      <c r="F33" s="49" t="s">
        <v>105</v>
      </c>
      <c r="G33" s="49" t="s">
        <v>30</v>
      </c>
      <c r="H33" s="49" t="s">
        <v>78</v>
      </c>
      <c r="I33" s="51" t="s">
        <v>24</v>
      </c>
      <c r="J33" s="52" t="s">
        <v>221</v>
      </c>
      <c r="K33" s="174">
        <v>5.6</v>
      </c>
      <c r="L33" s="174">
        <v>5.6</v>
      </c>
      <c r="M33" s="174">
        <v>5.6</v>
      </c>
    </row>
    <row r="34" spans="1:46">
      <c r="A34" s="43">
        <v>24</v>
      </c>
      <c r="B34" s="47" t="s">
        <v>77</v>
      </c>
      <c r="C34" s="48" t="s">
        <v>80</v>
      </c>
      <c r="D34" s="47" t="s">
        <v>31</v>
      </c>
      <c r="E34" s="47" t="s">
        <v>7</v>
      </c>
      <c r="F34" s="47" t="s">
        <v>77</v>
      </c>
      <c r="G34" s="47" t="s">
        <v>7</v>
      </c>
      <c r="H34" s="47" t="s">
        <v>78</v>
      </c>
      <c r="I34" s="45" t="s">
        <v>77</v>
      </c>
      <c r="J34" s="46" t="s">
        <v>223</v>
      </c>
      <c r="K34" s="150">
        <f>K35</f>
        <v>2</v>
      </c>
      <c r="L34" s="150">
        <f t="shared" ref="L34:M34" si="6">L35</f>
        <v>2</v>
      </c>
      <c r="M34" s="150">
        <f t="shared" si="6"/>
        <v>2</v>
      </c>
    </row>
    <row r="35" spans="1:46" ht="25.5">
      <c r="A35" s="43">
        <v>25</v>
      </c>
      <c r="B35" s="49" t="s">
        <v>77</v>
      </c>
      <c r="C35" s="50" t="s">
        <v>80</v>
      </c>
      <c r="D35" s="49" t="s">
        <v>31</v>
      </c>
      <c r="E35" s="49" t="s">
        <v>7</v>
      </c>
      <c r="F35" s="49" t="s">
        <v>77</v>
      </c>
      <c r="G35" s="49" t="s">
        <v>7</v>
      </c>
      <c r="H35" s="49" t="s">
        <v>78</v>
      </c>
      <c r="I35" s="51" t="s">
        <v>77</v>
      </c>
      <c r="J35" s="52" t="s">
        <v>96</v>
      </c>
      <c r="K35" s="174">
        <f>K36</f>
        <v>2</v>
      </c>
      <c r="L35" s="174">
        <f>L36</f>
        <v>2</v>
      </c>
      <c r="M35" s="174">
        <f>M36</f>
        <v>2</v>
      </c>
    </row>
    <row r="36" spans="1:46" ht="60.75" customHeight="1">
      <c r="A36" s="43">
        <v>26</v>
      </c>
      <c r="B36" s="49" t="s">
        <v>101</v>
      </c>
      <c r="C36" s="50" t="s">
        <v>80</v>
      </c>
      <c r="D36" s="49" t="s">
        <v>31</v>
      </c>
      <c r="E36" s="49" t="s">
        <v>32</v>
      </c>
      <c r="F36" s="49" t="s">
        <v>85</v>
      </c>
      <c r="G36" s="49" t="s">
        <v>28</v>
      </c>
      <c r="H36" s="49" t="s">
        <v>78</v>
      </c>
      <c r="I36" s="51" t="s">
        <v>24</v>
      </c>
      <c r="J36" s="52" t="s">
        <v>13</v>
      </c>
      <c r="K36" s="174">
        <v>2</v>
      </c>
      <c r="L36" s="174">
        <v>2</v>
      </c>
      <c r="M36" s="174">
        <v>2</v>
      </c>
    </row>
    <row r="37" spans="1:46" ht="42" customHeight="1">
      <c r="A37" s="43">
        <v>27</v>
      </c>
      <c r="B37" s="49" t="s">
        <v>77</v>
      </c>
      <c r="C37" s="50" t="s">
        <v>80</v>
      </c>
      <c r="D37" s="49" t="s">
        <v>272</v>
      </c>
      <c r="E37" s="49" t="s">
        <v>383</v>
      </c>
      <c r="F37" s="49" t="s">
        <v>385</v>
      </c>
      <c r="G37" s="49" t="s">
        <v>7</v>
      </c>
      <c r="H37" s="49" t="s">
        <v>78</v>
      </c>
      <c r="I37" s="51" t="s">
        <v>77</v>
      </c>
      <c r="J37" s="52" t="s">
        <v>386</v>
      </c>
      <c r="K37" s="141">
        <f>K38</f>
        <v>67.5</v>
      </c>
      <c r="L37" s="141">
        <f t="shared" ref="L37:M37" si="7">L38</f>
        <v>67.5</v>
      </c>
      <c r="M37" s="141">
        <f t="shared" si="7"/>
        <v>67.5</v>
      </c>
    </row>
    <row r="38" spans="1:46" ht="35.25" customHeight="1">
      <c r="A38" s="43">
        <v>28</v>
      </c>
      <c r="B38" s="49" t="s">
        <v>101</v>
      </c>
      <c r="C38" s="50" t="s">
        <v>80</v>
      </c>
      <c r="D38" s="49" t="s">
        <v>272</v>
      </c>
      <c r="E38" s="49" t="s">
        <v>383</v>
      </c>
      <c r="F38" s="49" t="s">
        <v>384</v>
      </c>
      <c r="G38" s="49" t="s">
        <v>30</v>
      </c>
      <c r="H38" s="49" t="s">
        <v>78</v>
      </c>
      <c r="I38" s="51" t="s">
        <v>43</v>
      </c>
      <c r="J38" s="52" t="s">
        <v>261</v>
      </c>
      <c r="K38" s="141">
        <v>67.5</v>
      </c>
      <c r="L38" s="141">
        <v>67.5</v>
      </c>
      <c r="M38" s="141">
        <v>67.5</v>
      </c>
    </row>
    <row r="39" spans="1:46" ht="35.25" customHeight="1">
      <c r="A39" s="43">
        <v>29</v>
      </c>
      <c r="B39" s="49" t="s">
        <v>101</v>
      </c>
      <c r="C39" s="50" t="s">
        <v>80</v>
      </c>
      <c r="D39" s="49" t="s">
        <v>407</v>
      </c>
      <c r="E39" s="49" t="s">
        <v>408</v>
      </c>
      <c r="F39" s="49" t="s">
        <v>86</v>
      </c>
      <c r="G39" s="49" t="s">
        <v>30</v>
      </c>
      <c r="H39" s="49" t="s">
        <v>78</v>
      </c>
      <c r="I39" s="51" t="s">
        <v>273</v>
      </c>
      <c r="J39" s="52" t="s">
        <v>142</v>
      </c>
      <c r="K39" s="141">
        <v>0</v>
      </c>
      <c r="L39" s="141">
        <v>0</v>
      </c>
      <c r="M39" s="141">
        <v>0</v>
      </c>
    </row>
    <row r="40" spans="1:46">
      <c r="A40" s="43">
        <v>30</v>
      </c>
      <c r="B40" s="47" t="s">
        <v>77</v>
      </c>
      <c r="C40" s="47" t="s">
        <v>98</v>
      </c>
      <c r="D40" s="47" t="s">
        <v>7</v>
      </c>
      <c r="E40" s="47" t="s">
        <v>7</v>
      </c>
      <c r="F40" s="47" t="s">
        <v>77</v>
      </c>
      <c r="G40" s="47" t="s">
        <v>7</v>
      </c>
      <c r="H40" s="47" t="s">
        <v>78</v>
      </c>
      <c r="I40" s="45" t="s">
        <v>77</v>
      </c>
      <c r="J40" s="66" t="s">
        <v>99</v>
      </c>
      <c r="K40" s="150">
        <f>K41</f>
        <v>11541.493</v>
      </c>
      <c r="L40" s="150">
        <f t="shared" ref="L40:M40" si="8">L41</f>
        <v>11192.672999999999</v>
      </c>
      <c r="M40" s="150">
        <f t="shared" si="8"/>
        <v>96557.372999999992</v>
      </c>
    </row>
    <row r="41" spans="1:46" ht="28.5" customHeight="1">
      <c r="A41" s="43">
        <v>31</v>
      </c>
      <c r="B41" s="64" t="s">
        <v>77</v>
      </c>
      <c r="C41" s="64" t="s">
        <v>98</v>
      </c>
      <c r="D41" s="64" t="s">
        <v>29</v>
      </c>
      <c r="E41" s="64" t="s">
        <v>7</v>
      </c>
      <c r="F41" s="64" t="s">
        <v>77</v>
      </c>
      <c r="G41" s="64" t="s">
        <v>7</v>
      </c>
      <c r="H41" s="64" t="s">
        <v>78</v>
      </c>
      <c r="I41" s="65" t="s">
        <v>77</v>
      </c>
      <c r="J41" s="66" t="s">
        <v>100</v>
      </c>
      <c r="K41" s="150">
        <f>K42+K47+K53</f>
        <v>11541.493</v>
      </c>
      <c r="L41" s="150">
        <f>L42+L47+L53</f>
        <v>11192.672999999999</v>
      </c>
      <c r="M41" s="150">
        <f>M42+M47+M53</f>
        <v>96557.372999999992</v>
      </c>
    </row>
    <row r="42" spans="1:46" s="68" customFormat="1" ht="25.5">
      <c r="A42" s="43">
        <v>32</v>
      </c>
      <c r="B42" s="64" t="s">
        <v>77</v>
      </c>
      <c r="C42" s="64" t="s">
        <v>98</v>
      </c>
      <c r="D42" s="64" t="s">
        <v>29</v>
      </c>
      <c r="E42" s="64" t="s">
        <v>30</v>
      </c>
      <c r="F42" s="64" t="s">
        <v>77</v>
      </c>
      <c r="G42" s="64" t="s">
        <v>7</v>
      </c>
      <c r="H42" s="64" t="s">
        <v>78</v>
      </c>
      <c r="I42" s="65" t="s">
        <v>273</v>
      </c>
      <c r="J42" s="66" t="s">
        <v>441</v>
      </c>
      <c r="K42" s="150">
        <f>K43</f>
        <v>4159</v>
      </c>
      <c r="L42" s="150">
        <f t="shared" ref="L42:M42" si="9">L43</f>
        <v>4159</v>
      </c>
      <c r="M42" s="150">
        <f t="shared" si="9"/>
        <v>89777.9</v>
      </c>
    </row>
    <row r="43" spans="1:46" s="69" customFormat="1">
      <c r="A43" s="43">
        <v>33</v>
      </c>
      <c r="B43" s="64" t="s">
        <v>101</v>
      </c>
      <c r="C43" s="49" t="s">
        <v>98</v>
      </c>
      <c r="D43" s="49" t="s">
        <v>29</v>
      </c>
      <c r="E43" s="49" t="s">
        <v>387</v>
      </c>
      <c r="F43" s="49" t="s">
        <v>102</v>
      </c>
      <c r="G43" s="49" t="s">
        <v>7</v>
      </c>
      <c r="H43" s="49" t="s">
        <v>78</v>
      </c>
      <c r="I43" s="65" t="s">
        <v>273</v>
      </c>
      <c r="J43" s="52" t="s">
        <v>214</v>
      </c>
      <c r="K43" s="150">
        <f>K44+K45</f>
        <v>4159</v>
      </c>
      <c r="L43" s="150">
        <f t="shared" ref="L43:M43" si="10">L44+L45</f>
        <v>4159</v>
      </c>
      <c r="M43" s="150">
        <f t="shared" si="10"/>
        <v>89777.9</v>
      </c>
    </row>
    <row r="44" spans="1:46" s="69" customFormat="1" ht="45" customHeight="1">
      <c r="A44" s="43">
        <v>34</v>
      </c>
      <c r="B44" s="49" t="s">
        <v>101</v>
      </c>
      <c r="C44" s="49" t="s">
        <v>98</v>
      </c>
      <c r="D44" s="49" t="s">
        <v>29</v>
      </c>
      <c r="E44" s="49" t="s">
        <v>387</v>
      </c>
      <c r="F44" s="49" t="s">
        <v>102</v>
      </c>
      <c r="G44" s="49" t="s">
        <v>30</v>
      </c>
      <c r="H44" s="49" t="s">
        <v>78</v>
      </c>
      <c r="I44" s="51" t="s">
        <v>273</v>
      </c>
      <c r="J44" s="52" t="s">
        <v>310</v>
      </c>
      <c r="K44" s="150">
        <v>4159</v>
      </c>
      <c r="L44" s="150">
        <v>4159</v>
      </c>
      <c r="M44" s="150">
        <v>4159</v>
      </c>
    </row>
    <row r="45" spans="1:46" s="302" customFormat="1" ht="95.25" customHeight="1">
      <c r="A45" s="43">
        <v>35</v>
      </c>
      <c r="B45" s="298" t="s">
        <v>101</v>
      </c>
      <c r="C45" s="303" t="s">
        <v>98</v>
      </c>
      <c r="D45" s="303" t="s">
        <v>29</v>
      </c>
      <c r="E45" s="303" t="s">
        <v>442</v>
      </c>
      <c r="F45" s="303" t="s">
        <v>443</v>
      </c>
      <c r="G45" s="303" t="s">
        <v>7</v>
      </c>
      <c r="H45" s="303" t="s">
        <v>78</v>
      </c>
      <c r="I45" s="304" t="s">
        <v>273</v>
      </c>
      <c r="J45" s="305" t="s">
        <v>447</v>
      </c>
      <c r="K45" s="306">
        <f t="shared" ref="K45:L45" si="11">K46</f>
        <v>0</v>
      </c>
      <c r="L45" s="306">
        <f t="shared" si="11"/>
        <v>0</v>
      </c>
      <c r="M45" s="306">
        <f>M46</f>
        <v>85618.9</v>
      </c>
      <c r="N45" s="299"/>
      <c r="O45" s="299"/>
      <c r="P45" s="299"/>
      <c r="Q45" s="299"/>
      <c r="R45" s="299"/>
      <c r="S45" s="299"/>
      <c r="T45" s="299"/>
      <c r="U45" s="299"/>
      <c r="V45" s="299"/>
      <c r="W45" s="300"/>
      <c r="X45" s="300"/>
      <c r="Y45" s="301"/>
      <c r="Z45" s="301"/>
      <c r="AA45" s="301"/>
      <c r="AB45" s="301"/>
      <c r="AC45" s="301"/>
      <c r="AD45" s="301"/>
      <c r="AE45" s="301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</row>
    <row r="46" spans="1:46" s="302" customFormat="1" ht="87" customHeight="1">
      <c r="A46" s="43">
        <v>36</v>
      </c>
      <c r="B46" s="298" t="s">
        <v>101</v>
      </c>
      <c r="C46" s="303" t="s">
        <v>98</v>
      </c>
      <c r="D46" s="303" t="s">
        <v>29</v>
      </c>
      <c r="E46" s="303" t="s">
        <v>442</v>
      </c>
      <c r="F46" s="303" t="s">
        <v>443</v>
      </c>
      <c r="G46" s="303" t="s">
        <v>30</v>
      </c>
      <c r="H46" s="303" t="s">
        <v>78</v>
      </c>
      <c r="I46" s="304" t="s">
        <v>273</v>
      </c>
      <c r="J46" s="305" t="s">
        <v>447</v>
      </c>
      <c r="K46" s="306">
        <v>0</v>
      </c>
      <c r="L46" s="306">
        <v>0</v>
      </c>
      <c r="M46" s="306">
        <v>85618.9</v>
      </c>
      <c r="N46" s="299"/>
      <c r="O46" s="299"/>
      <c r="P46" s="299"/>
      <c r="Q46" s="299"/>
      <c r="R46" s="299"/>
      <c r="S46" s="299"/>
      <c r="T46" s="299"/>
      <c r="U46" s="299"/>
      <c r="V46" s="299"/>
      <c r="W46" s="300"/>
      <c r="X46" s="300"/>
      <c r="Y46" s="301"/>
      <c r="Z46" s="301"/>
      <c r="AA46" s="301"/>
      <c r="AB46" s="301"/>
      <c r="AC46" s="301"/>
      <c r="AD46" s="301"/>
      <c r="AE46" s="301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</row>
    <row r="47" spans="1:46" s="69" customFormat="1" ht="27.75" customHeight="1">
      <c r="A47" s="43">
        <v>37</v>
      </c>
      <c r="B47" s="64" t="s">
        <v>77</v>
      </c>
      <c r="C47" s="64" t="s">
        <v>98</v>
      </c>
      <c r="D47" s="64" t="s">
        <v>29</v>
      </c>
      <c r="E47" s="64" t="s">
        <v>89</v>
      </c>
      <c r="F47" s="64" t="s">
        <v>77</v>
      </c>
      <c r="G47" s="64" t="s">
        <v>7</v>
      </c>
      <c r="H47" s="64" t="s">
        <v>78</v>
      </c>
      <c r="I47" s="65" t="s">
        <v>273</v>
      </c>
      <c r="J47" s="101" t="s">
        <v>388</v>
      </c>
      <c r="K47" s="150">
        <f>K51+K48</f>
        <v>153.30000000000001</v>
      </c>
      <c r="L47" s="150">
        <f>L51+L48</f>
        <v>158.30000000000001</v>
      </c>
      <c r="M47" s="150">
        <f>M51+M48</f>
        <v>1.9</v>
      </c>
    </row>
    <row r="48" spans="1:46" ht="30.75" customHeight="1">
      <c r="A48" s="43">
        <v>38</v>
      </c>
      <c r="B48" s="49" t="s">
        <v>77</v>
      </c>
      <c r="C48" s="49" t="s">
        <v>98</v>
      </c>
      <c r="D48" s="49" t="s">
        <v>29</v>
      </c>
      <c r="E48" s="49" t="s">
        <v>89</v>
      </c>
      <c r="F48" s="49" t="s">
        <v>150</v>
      </c>
      <c r="G48" s="49" t="s">
        <v>7</v>
      </c>
      <c r="H48" s="49" t="s">
        <v>78</v>
      </c>
      <c r="I48" s="51" t="s">
        <v>273</v>
      </c>
      <c r="J48" s="70" t="s">
        <v>192</v>
      </c>
      <c r="K48" s="174">
        <f>K50</f>
        <v>1.9</v>
      </c>
      <c r="L48" s="174">
        <f t="shared" ref="L48:M48" si="12">L50</f>
        <v>1.9</v>
      </c>
      <c r="M48" s="174">
        <f t="shared" si="12"/>
        <v>1.9</v>
      </c>
    </row>
    <row r="49" spans="1:13" ht="30.75" customHeight="1">
      <c r="A49" s="43">
        <v>39</v>
      </c>
      <c r="B49" s="49" t="s">
        <v>77</v>
      </c>
      <c r="C49" s="49" t="s">
        <v>98</v>
      </c>
      <c r="D49" s="49" t="s">
        <v>29</v>
      </c>
      <c r="E49" s="49" t="s">
        <v>89</v>
      </c>
      <c r="F49" s="49" t="s">
        <v>150</v>
      </c>
      <c r="G49" s="49" t="s">
        <v>30</v>
      </c>
      <c r="H49" s="49" t="s">
        <v>78</v>
      </c>
      <c r="I49" s="51" t="s">
        <v>273</v>
      </c>
      <c r="J49" s="70" t="s">
        <v>389</v>
      </c>
      <c r="K49" s="174">
        <f>K50</f>
        <v>1.9</v>
      </c>
      <c r="L49" s="174">
        <f t="shared" ref="L49:M49" si="13">L50</f>
        <v>1.9</v>
      </c>
      <c r="M49" s="174">
        <f t="shared" si="13"/>
        <v>1.9</v>
      </c>
    </row>
    <row r="50" spans="1:13" ht="55.5" customHeight="1">
      <c r="A50" s="43">
        <v>40</v>
      </c>
      <c r="B50" s="49" t="s">
        <v>101</v>
      </c>
      <c r="C50" s="49" t="s">
        <v>98</v>
      </c>
      <c r="D50" s="49" t="s">
        <v>29</v>
      </c>
      <c r="E50" s="49" t="s">
        <v>89</v>
      </c>
      <c r="F50" s="49" t="s">
        <v>150</v>
      </c>
      <c r="G50" s="49" t="s">
        <v>30</v>
      </c>
      <c r="H50" s="49" t="s">
        <v>345</v>
      </c>
      <c r="I50" s="51" t="s">
        <v>273</v>
      </c>
      <c r="J50" s="70" t="s">
        <v>329</v>
      </c>
      <c r="K50" s="174">
        <v>1.9</v>
      </c>
      <c r="L50" s="174">
        <v>1.9</v>
      </c>
      <c r="M50" s="174">
        <v>1.9</v>
      </c>
    </row>
    <row r="51" spans="1:13" ht="46.5" customHeight="1">
      <c r="A51" s="43">
        <v>41</v>
      </c>
      <c r="B51" s="49" t="s">
        <v>77</v>
      </c>
      <c r="C51" s="49" t="s">
        <v>98</v>
      </c>
      <c r="D51" s="49" t="s">
        <v>29</v>
      </c>
      <c r="E51" s="49" t="s">
        <v>188</v>
      </c>
      <c r="F51" s="49" t="s">
        <v>189</v>
      </c>
      <c r="G51" s="49" t="s">
        <v>7</v>
      </c>
      <c r="H51" s="49" t="s">
        <v>78</v>
      </c>
      <c r="I51" s="51" t="s">
        <v>273</v>
      </c>
      <c r="J51" s="70" t="s">
        <v>429</v>
      </c>
      <c r="K51" s="174">
        <f>K52</f>
        <v>151.4</v>
      </c>
      <c r="L51" s="174">
        <f>L52</f>
        <v>156.4</v>
      </c>
      <c r="M51" s="174">
        <f>M52</f>
        <v>0</v>
      </c>
    </row>
    <row r="52" spans="1:13" ht="39.75" customHeight="1">
      <c r="A52" s="43">
        <v>42</v>
      </c>
      <c r="B52" s="49" t="s">
        <v>101</v>
      </c>
      <c r="C52" s="49" t="s">
        <v>98</v>
      </c>
      <c r="D52" s="49" t="s">
        <v>29</v>
      </c>
      <c r="E52" s="49" t="s">
        <v>188</v>
      </c>
      <c r="F52" s="49" t="s">
        <v>189</v>
      </c>
      <c r="G52" s="49" t="s">
        <v>30</v>
      </c>
      <c r="H52" s="49" t="s">
        <v>78</v>
      </c>
      <c r="I52" s="51" t="s">
        <v>273</v>
      </c>
      <c r="J52" s="70" t="s">
        <v>430</v>
      </c>
      <c r="K52" s="174">
        <v>151.4</v>
      </c>
      <c r="L52" s="215">
        <v>156.4</v>
      </c>
      <c r="M52" s="215">
        <v>0</v>
      </c>
    </row>
    <row r="53" spans="1:13" s="69" customFormat="1" ht="20.25" customHeight="1">
      <c r="A53" s="43">
        <v>43</v>
      </c>
      <c r="B53" s="64" t="s">
        <v>77</v>
      </c>
      <c r="C53" s="64" t="s">
        <v>98</v>
      </c>
      <c r="D53" s="64" t="s">
        <v>29</v>
      </c>
      <c r="E53" s="64" t="s">
        <v>90</v>
      </c>
      <c r="F53" s="64" t="s">
        <v>77</v>
      </c>
      <c r="G53" s="64" t="s">
        <v>7</v>
      </c>
      <c r="H53" s="64" t="s">
        <v>78</v>
      </c>
      <c r="I53" s="65" t="s">
        <v>273</v>
      </c>
      <c r="J53" s="66" t="s">
        <v>151</v>
      </c>
      <c r="K53" s="150">
        <f>K54</f>
        <v>7229.1930000000002</v>
      </c>
      <c r="L53" s="150">
        <f t="shared" ref="L53:M55" si="14">L54</f>
        <v>6875.3729999999996</v>
      </c>
      <c r="M53" s="150">
        <f t="shared" si="14"/>
        <v>6777.5730000000003</v>
      </c>
    </row>
    <row r="54" spans="1:13" s="67" customFormat="1" ht="31.5" customHeight="1">
      <c r="A54" s="43">
        <v>44</v>
      </c>
      <c r="B54" s="64" t="s">
        <v>77</v>
      </c>
      <c r="C54" s="64" t="s">
        <v>98</v>
      </c>
      <c r="D54" s="64" t="s">
        <v>29</v>
      </c>
      <c r="E54" s="64" t="s">
        <v>190</v>
      </c>
      <c r="F54" s="64" t="s">
        <v>103</v>
      </c>
      <c r="G54" s="64" t="s">
        <v>7</v>
      </c>
      <c r="H54" s="64" t="s">
        <v>78</v>
      </c>
      <c r="I54" s="65" t="s">
        <v>273</v>
      </c>
      <c r="J54" s="66" t="s">
        <v>234</v>
      </c>
      <c r="K54" s="150">
        <f>K55</f>
        <v>7229.1930000000002</v>
      </c>
      <c r="L54" s="150">
        <f t="shared" si="14"/>
        <v>6875.3729999999996</v>
      </c>
      <c r="M54" s="150">
        <f t="shared" si="14"/>
        <v>6777.5730000000003</v>
      </c>
    </row>
    <row r="55" spans="1:13" s="67" customFormat="1" ht="42.75" customHeight="1">
      <c r="A55" s="43">
        <v>45</v>
      </c>
      <c r="B55" s="49" t="s">
        <v>101</v>
      </c>
      <c r="C55" s="49" t="s">
        <v>98</v>
      </c>
      <c r="D55" s="49" t="s">
        <v>29</v>
      </c>
      <c r="E55" s="49" t="s">
        <v>190</v>
      </c>
      <c r="F55" s="49" t="s">
        <v>103</v>
      </c>
      <c r="G55" s="49" t="s">
        <v>30</v>
      </c>
      <c r="H55" s="49" t="s">
        <v>78</v>
      </c>
      <c r="I55" s="51" t="s">
        <v>273</v>
      </c>
      <c r="J55" s="52" t="s">
        <v>191</v>
      </c>
      <c r="K55" s="174">
        <f>K56</f>
        <v>7229.1930000000002</v>
      </c>
      <c r="L55" s="174">
        <f t="shared" si="14"/>
        <v>6875.3729999999996</v>
      </c>
      <c r="M55" s="174">
        <f t="shared" si="14"/>
        <v>6777.5730000000003</v>
      </c>
    </row>
    <row r="56" spans="1:13" s="67" customFormat="1" ht="38.25">
      <c r="A56" s="43">
        <v>46</v>
      </c>
      <c r="B56" s="49" t="s">
        <v>101</v>
      </c>
      <c r="C56" s="49" t="s">
        <v>98</v>
      </c>
      <c r="D56" s="49" t="s">
        <v>29</v>
      </c>
      <c r="E56" s="49" t="s">
        <v>190</v>
      </c>
      <c r="F56" s="49" t="s">
        <v>103</v>
      </c>
      <c r="G56" s="49" t="s">
        <v>30</v>
      </c>
      <c r="H56" s="49" t="s">
        <v>346</v>
      </c>
      <c r="I56" s="51" t="s">
        <v>273</v>
      </c>
      <c r="J56" s="52" t="s">
        <v>313</v>
      </c>
      <c r="K56" s="174">
        <v>7229.1930000000002</v>
      </c>
      <c r="L56" s="174">
        <v>6875.3729999999996</v>
      </c>
      <c r="M56" s="174">
        <v>6777.5730000000003</v>
      </c>
    </row>
    <row r="57" spans="1:13" s="74" customFormat="1" ht="15.75">
      <c r="A57" s="43">
        <v>47</v>
      </c>
      <c r="B57" s="71"/>
      <c r="C57" s="71"/>
      <c r="D57" s="71"/>
      <c r="E57" s="71"/>
      <c r="F57" s="71"/>
      <c r="G57" s="71"/>
      <c r="H57" s="71"/>
      <c r="I57" s="72"/>
      <c r="J57" s="73" t="s">
        <v>104</v>
      </c>
      <c r="K57" s="149">
        <f>K11+K40</f>
        <v>13557.893</v>
      </c>
      <c r="L57" s="149">
        <f t="shared" ref="L57:M57" si="15">L11+L40</f>
        <v>13279.072999999999</v>
      </c>
      <c r="M57" s="149">
        <f t="shared" si="15"/>
        <v>98728.772999999986</v>
      </c>
    </row>
  </sheetData>
  <mergeCells count="10">
    <mergeCell ref="A2:D2"/>
    <mergeCell ref="B3:D3"/>
    <mergeCell ref="K3:M3"/>
    <mergeCell ref="A6:M6"/>
    <mergeCell ref="J8:J9"/>
    <mergeCell ref="K8:K9"/>
    <mergeCell ref="L8:L9"/>
    <mergeCell ref="M8:M9"/>
    <mergeCell ref="B8:I8"/>
    <mergeCell ref="A8:A9"/>
  </mergeCells>
  <pageMargins left="0.7" right="0.7" top="0.75" bottom="0.75" header="0.3" footer="0.3"/>
  <pageSetup paperSize="9" scale="60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topLeftCell="A15" zoomScale="80" zoomScaleSheetLayoutView="80" workbookViewId="0">
      <selection activeCell="E32" sqref="E32:F32"/>
    </sheetView>
  </sheetViews>
  <sheetFormatPr defaultRowHeight="15"/>
  <cols>
    <col min="1" max="1" width="9.140625" style="102"/>
    <col min="2" max="2" width="65.7109375" style="102" customWidth="1"/>
    <col min="3" max="3" width="9.140625" style="102"/>
    <col min="4" max="6" width="12.7109375" style="102" customWidth="1"/>
    <col min="7" max="7" width="9.140625" style="102" hidden="1" customWidth="1"/>
    <col min="8" max="16384" width="9.140625" style="102"/>
  </cols>
  <sheetData>
    <row r="1" spans="1:6">
      <c r="D1" s="6"/>
      <c r="E1" s="6"/>
      <c r="F1" s="160" t="s">
        <v>135</v>
      </c>
    </row>
    <row r="2" spans="1:6" s="117" customFormat="1" ht="59.25" customHeight="1">
      <c r="B2" s="158"/>
      <c r="C2" s="361" t="s">
        <v>421</v>
      </c>
      <c r="D2" s="361"/>
      <c r="E2" s="361"/>
      <c r="F2" s="361"/>
    </row>
    <row r="3" spans="1:6" s="117" customFormat="1" ht="12.75"/>
    <row r="4" spans="1:6">
      <c r="B4" s="7"/>
      <c r="C4" s="8"/>
      <c r="D4" s="8"/>
      <c r="E4" s="8"/>
      <c r="F4" s="8"/>
    </row>
    <row r="5" spans="1:6" ht="26.25" customHeight="1">
      <c r="A5" s="358" t="s">
        <v>422</v>
      </c>
      <c r="B5" s="358"/>
      <c r="C5" s="358"/>
      <c r="D5" s="358"/>
      <c r="E5" s="358"/>
      <c r="F5" s="358"/>
    </row>
    <row r="6" spans="1:6" ht="15.75" customHeight="1">
      <c r="A6" s="293"/>
      <c r="B6" s="293"/>
      <c r="C6" s="293"/>
      <c r="D6" s="293"/>
      <c r="E6" s="293"/>
      <c r="F6" s="293"/>
    </row>
    <row r="7" spans="1:6">
      <c r="B7" s="3"/>
      <c r="C7" s="6"/>
      <c r="D7" s="6"/>
      <c r="E7" s="6"/>
      <c r="F7" s="6" t="s">
        <v>62</v>
      </c>
    </row>
    <row r="8" spans="1:6" ht="25.5">
      <c r="A8" s="9" t="s">
        <v>27</v>
      </c>
      <c r="B8" s="10" t="s">
        <v>248</v>
      </c>
      <c r="C8" s="14" t="s">
        <v>128</v>
      </c>
      <c r="D8" s="10" t="s">
        <v>307</v>
      </c>
      <c r="E8" s="10" t="s">
        <v>410</v>
      </c>
      <c r="F8" s="10" t="s">
        <v>415</v>
      </c>
    </row>
    <row r="9" spans="1:6">
      <c r="A9" s="9">
        <v>1</v>
      </c>
      <c r="B9" s="10">
        <v>2</v>
      </c>
      <c r="C9" s="11">
        <v>3</v>
      </c>
      <c r="D9" s="10">
        <v>4</v>
      </c>
      <c r="E9" s="11">
        <v>5</v>
      </c>
      <c r="F9" s="10">
        <v>6</v>
      </c>
    </row>
    <row r="10" spans="1:6">
      <c r="A10" s="9">
        <v>1</v>
      </c>
      <c r="B10" s="12" t="s">
        <v>34</v>
      </c>
      <c r="C10" s="13" t="s">
        <v>116</v>
      </c>
      <c r="D10" s="153">
        <f>D11+D12+D13+D14+D15</f>
        <v>8474.9620000000014</v>
      </c>
      <c r="E10" s="153">
        <f t="shared" ref="E10:F10" si="0">E11+E12+E13+E14+E15</f>
        <v>7863.5549999999994</v>
      </c>
      <c r="F10" s="153">
        <f t="shared" si="0"/>
        <v>7523.1079999999993</v>
      </c>
    </row>
    <row r="11" spans="1:6" ht="27.75" customHeight="1">
      <c r="A11" s="9">
        <v>2</v>
      </c>
      <c r="B11" s="14" t="s">
        <v>17</v>
      </c>
      <c r="C11" s="15" t="s">
        <v>118</v>
      </c>
      <c r="D11" s="152">
        <v>1241.434</v>
      </c>
      <c r="E11" s="152">
        <v>1241.434</v>
      </c>
      <c r="F11" s="152">
        <v>1241.434</v>
      </c>
    </row>
    <row r="12" spans="1:6" ht="42" customHeight="1">
      <c r="A12" s="9">
        <v>3</v>
      </c>
      <c r="B12" s="14" t="s">
        <v>18</v>
      </c>
      <c r="C12" s="16" t="s">
        <v>117</v>
      </c>
      <c r="D12" s="151">
        <v>6822.3339999999998</v>
      </c>
      <c r="E12" s="151">
        <f>6615.084-394.157</f>
        <v>6220.9269999999997</v>
      </c>
      <c r="F12" s="151">
        <f>6293.437-394.157</f>
        <v>5899.28</v>
      </c>
    </row>
    <row r="13" spans="1:6" ht="32.25" customHeight="1">
      <c r="A13" s="9">
        <v>4</v>
      </c>
      <c r="B13" s="14" t="s">
        <v>19</v>
      </c>
      <c r="C13" s="16" t="s">
        <v>119</v>
      </c>
      <c r="D13" s="151">
        <f>10+370.494</f>
        <v>380.49400000000003</v>
      </c>
      <c r="E13" s="151">
        <f>370.494</f>
        <v>370.49400000000003</v>
      </c>
      <c r="F13" s="151">
        <f>370.494</f>
        <v>370.49400000000003</v>
      </c>
    </row>
    <row r="14" spans="1:6">
      <c r="A14" s="9">
        <v>5</v>
      </c>
      <c r="B14" s="14" t="s">
        <v>21</v>
      </c>
      <c r="C14" s="16" t="s">
        <v>120</v>
      </c>
      <c r="D14" s="175">
        <v>10</v>
      </c>
      <c r="E14" s="175">
        <v>10</v>
      </c>
      <c r="F14" s="175">
        <v>10</v>
      </c>
    </row>
    <row r="15" spans="1:6">
      <c r="A15" s="9">
        <v>6</v>
      </c>
      <c r="B15" s="14" t="s">
        <v>56</v>
      </c>
      <c r="C15" s="16" t="s">
        <v>121</v>
      </c>
      <c r="D15" s="151">
        <f>18.8+1.9</f>
        <v>20.7</v>
      </c>
      <c r="E15" s="151">
        <f t="shared" ref="E15" si="1">18.8+1.9</f>
        <v>20.7</v>
      </c>
      <c r="F15" s="151">
        <f>1.9</f>
        <v>1.9</v>
      </c>
    </row>
    <row r="16" spans="1:6">
      <c r="A16" s="9">
        <v>7</v>
      </c>
      <c r="B16" s="12" t="s">
        <v>59</v>
      </c>
      <c r="C16" s="13" t="s">
        <v>122</v>
      </c>
      <c r="D16" s="153">
        <f>D17</f>
        <v>151.4</v>
      </c>
      <c r="E16" s="153">
        <f>E17</f>
        <v>156.4</v>
      </c>
      <c r="F16" s="153">
        <f>F17</f>
        <v>0</v>
      </c>
    </row>
    <row r="17" spans="1:7">
      <c r="A17" s="9">
        <v>8</v>
      </c>
      <c r="B17" s="14" t="s">
        <v>60</v>
      </c>
      <c r="C17" s="16" t="s">
        <v>123</v>
      </c>
      <c r="D17" s="174">
        <v>151.4</v>
      </c>
      <c r="E17" s="215">
        <v>156.4</v>
      </c>
      <c r="F17" s="215">
        <v>0</v>
      </c>
    </row>
    <row r="18" spans="1:7">
      <c r="A18" s="9">
        <v>9</v>
      </c>
      <c r="B18" s="18" t="s">
        <v>38</v>
      </c>
      <c r="C18" s="19" t="s">
        <v>110</v>
      </c>
      <c r="D18" s="295">
        <f>D19</f>
        <v>22.923999999999999</v>
      </c>
      <c r="E18" s="295">
        <f>E19</f>
        <v>22.923999999999999</v>
      </c>
      <c r="F18" s="295">
        <f>F19</f>
        <v>22.923999999999999</v>
      </c>
    </row>
    <row r="19" spans="1:7" ht="31.5" customHeight="1">
      <c r="A19" s="9">
        <v>10</v>
      </c>
      <c r="B19" s="20" t="s">
        <v>413</v>
      </c>
      <c r="C19" s="15" t="s">
        <v>111</v>
      </c>
      <c r="D19" s="174">
        <v>22.923999999999999</v>
      </c>
      <c r="E19" s="174">
        <v>22.923999999999999</v>
      </c>
      <c r="F19" s="174">
        <v>22.923999999999999</v>
      </c>
    </row>
    <row r="20" spans="1:7">
      <c r="A20" s="9">
        <v>11</v>
      </c>
      <c r="B20" s="12" t="s">
        <v>3</v>
      </c>
      <c r="C20" s="13" t="s">
        <v>112</v>
      </c>
      <c r="D20" s="153">
        <f>D21</f>
        <v>606.45699999999999</v>
      </c>
      <c r="E20" s="153">
        <f t="shared" ref="E20:F20" si="2">E21</f>
        <v>611.45699999999999</v>
      </c>
      <c r="F20" s="153">
        <f t="shared" si="2"/>
        <v>617.45699999999999</v>
      </c>
    </row>
    <row r="21" spans="1:7" s="103" customFormat="1">
      <c r="A21" s="9">
        <v>12</v>
      </c>
      <c r="B21" s="21" t="s">
        <v>58</v>
      </c>
      <c r="C21" s="22" t="s">
        <v>113</v>
      </c>
      <c r="D21" s="154">
        <f>394.157+212.3</f>
        <v>606.45699999999999</v>
      </c>
      <c r="E21" s="154">
        <f>394.157+217.3</f>
        <v>611.45699999999999</v>
      </c>
      <c r="F21" s="154">
        <f>394.157+223.3</f>
        <v>617.45699999999999</v>
      </c>
    </row>
    <row r="22" spans="1:7">
      <c r="A22" s="9">
        <v>13</v>
      </c>
      <c r="B22" s="12" t="s">
        <v>37</v>
      </c>
      <c r="C22" s="13" t="s">
        <v>114</v>
      </c>
      <c r="D22" s="153">
        <f>D23+D24+D25</f>
        <v>1198.6199999999999</v>
      </c>
      <c r="E22" s="153">
        <f t="shared" ref="E22:F22" si="3">E23+E24+E25</f>
        <v>1198.6199999999999</v>
      </c>
      <c r="F22" s="153">
        <f t="shared" si="3"/>
        <v>86817.51999999999</v>
      </c>
    </row>
    <row r="23" spans="1:7">
      <c r="A23" s="9">
        <v>14</v>
      </c>
      <c r="B23" s="14" t="s">
        <v>349</v>
      </c>
      <c r="C23" s="16" t="s">
        <v>350</v>
      </c>
      <c r="D23" s="223">
        <f>21.436+405.326</f>
        <v>426.762</v>
      </c>
      <c r="E23" s="223">
        <f>21.436+405.326</f>
        <v>426.762</v>
      </c>
      <c r="F23" s="223">
        <f>21.436+63199.6+22419.3+405.326</f>
        <v>86045.661999999997</v>
      </c>
    </row>
    <row r="24" spans="1:7">
      <c r="A24" s="9">
        <v>15</v>
      </c>
      <c r="B24" s="4" t="s">
        <v>39</v>
      </c>
      <c r="C24" s="16" t="s">
        <v>115</v>
      </c>
      <c r="D24" s="151">
        <f>638.43+76.497</f>
        <v>714.92699999999991</v>
      </c>
      <c r="E24" s="151">
        <f t="shared" ref="E24:F24" si="4">638.43+76.497</f>
        <v>714.92699999999991</v>
      </c>
      <c r="F24" s="151">
        <f t="shared" si="4"/>
        <v>714.92699999999991</v>
      </c>
    </row>
    <row r="25" spans="1:7">
      <c r="A25" s="9">
        <v>16</v>
      </c>
      <c r="B25" s="4" t="s">
        <v>262</v>
      </c>
      <c r="C25" s="16" t="s">
        <v>263</v>
      </c>
      <c r="D25" s="151">
        <v>56.930999999999997</v>
      </c>
      <c r="E25" s="151">
        <v>56.930999999999997</v>
      </c>
      <c r="F25" s="151">
        <v>56.930999999999997</v>
      </c>
    </row>
    <row r="26" spans="1:7">
      <c r="A26" s="9">
        <v>17</v>
      </c>
      <c r="B26" s="12" t="s">
        <v>22</v>
      </c>
      <c r="C26" s="13" t="s">
        <v>108</v>
      </c>
      <c r="D26" s="153">
        <f>D27</f>
        <v>2971.123</v>
      </c>
      <c r="E26" s="153">
        <f t="shared" ref="E26:F26" si="5">E27</f>
        <v>2971.123</v>
      </c>
      <c r="F26" s="153">
        <f t="shared" si="5"/>
        <v>2971.123</v>
      </c>
    </row>
    <row r="27" spans="1:7">
      <c r="A27" s="9">
        <v>18</v>
      </c>
      <c r="B27" s="14" t="s">
        <v>36</v>
      </c>
      <c r="C27" s="16" t="s">
        <v>109</v>
      </c>
      <c r="D27" s="151">
        <f>721.016+2250.107</f>
        <v>2971.123</v>
      </c>
      <c r="E27" s="151">
        <f t="shared" ref="E27:F27" si="6">721.016+2250.107</f>
        <v>2971.123</v>
      </c>
      <c r="F27" s="151">
        <f t="shared" si="6"/>
        <v>2971.123</v>
      </c>
    </row>
    <row r="28" spans="1:7" s="155" customFormat="1" ht="14.25">
      <c r="A28" s="9">
        <v>19</v>
      </c>
      <c r="B28" s="12" t="s">
        <v>264</v>
      </c>
      <c r="C28" s="13" t="s">
        <v>265</v>
      </c>
      <c r="D28" s="153">
        <f>D29</f>
        <v>9.6</v>
      </c>
      <c r="E28" s="153">
        <f t="shared" ref="E28:F28" si="7">E29</f>
        <v>9.6</v>
      </c>
      <c r="F28" s="153">
        <f t="shared" si="7"/>
        <v>9.6</v>
      </c>
    </row>
    <row r="29" spans="1:7">
      <c r="A29" s="9">
        <v>20</v>
      </c>
      <c r="B29" s="14" t="s">
        <v>266</v>
      </c>
      <c r="C29" s="16" t="s">
        <v>267</v>
      </c>
      <c r="D29" s="151">
        <v>9.6</v>
      </c>
      <c r="E29" s="151">
        <v>9.6</v>
      </c>
      <c r="F29" s="151">
        <v>9.6</v>
      </c>
    </row>
    <row r="30" spans="1:7" s="163" customFormat="1" ht="12.75">
      <c r="A30" s="9">
        <v>21</v>
      </c>
      <c r="B30" s="161" t="s">
        <v>286</v>
      </c>
      <c r="C30" s="13" t="s">
        <v>291</v>
      </c>
      <c r="D30" s="153">
        <f>D31</f>
        <v>122.807</v>
      </c>
      <c r="E30" s="153">
        <f>E31</f>
        <v>122.807</v>
      </c>
      <c r="F30" s="153">
        <f>F31</f>
        <v>122.807</v>
      </c>
      <c r="G30" s="162">
        <f>G31</f>
        <v>12</v>
      </c>
    </row>
    <row r="31" spans="1:7" s="163" customFormat="1" ht="12.75">
      <c r="A31" s="9">
        <v>22</v>
      </c>
      <c r="B31" s="164" t="s">
        <v>287</v>
      </c>
      <c r="C31" s="16" t="s">
        <v>292</v>
      </c>
      <c r="D31" s="151">
        <v>122.807</v>
      </c>
      <c r="E31" s="151">
        <v>122.807</v>
      </c>
      <c r="F31" s="151">
        <v>122.807</v>
      </c>
      <c r="G31" s="17">
        <f>'[1]6'!J106</f>
        <v>12</v>
      </c>
    </row>
    <row r="32" spans="1:7" s="103" customFormat="1">
      <c r="A32" s="9">
        <v>23</v>
      </c>
      <c r="B32" s="23" t="s">
        <v>4</v>
      </c>
      <c r="C32" s="22"/>
      <c r="D32" s="154">
        <v>0</v>
      </c>
      <c r="E32" s="175">
        <v>322.58699999999999</v>
      </c>
      <c r="F32" s="175">
        <v>644.23400000000004</v>
      </c>
    </row>
    <row r="33" spans="1:6" s="104" customFormat="1" ht="27" customHeight="1" thickBot="1">
      <c r="A33" s="359" t="s">
        <v>23</v>
      </c>
      <c r="B33" s="360"/>
      <c r="C33" s="360"/>
      <c r="D33" s="156">
        <f>D10+D16+D18+D20+D22+D26+D30+D28+D32</f>
        <v>13557.893000000002</v>
      </c>
      <c r="E33" s="156">
        <f t="shared" ref="E33:F33" si="8">E10+E16+E18+E20+E22+E26+E30+E28+E32</f>
        <v>13279.072999999999</v>
      </c>
      <c r="F33" s="156">
        <f t="shared" si="8"/>
        <v>98728.773000000001</v>
      </c>
    </row>
    <row r="35" spans="1:6">
      <c r="D35" s="105"/>
      <c r="E35" s="105"/>
      <c r="F35" s="105"/>
    </row>
    <row r="36" spans="1:6">
      <c r="D36" s="106"/>
      <c r="E36" s="106"/>
      <c r="F36" s="106"/>
    </row>
  </sheetData>
  <mergeCells count="3">
    <mergeCell ref="A5:F5"/>
    <mergeCell ref="A33:C33"/>
    <mergeCell ref="C2:F2"/>
  </mergeCells>
  <phoneticPr fontId="5" type="noConversion"/>
  <pageMargins left="0.11811023622047245" right="0.11811023622047245" top="0.35433070866141736" bottom="0.15748031496062992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9"/>
  <sheetViews>
    <sheetView view="pageBreakPreview" topLeftCell="A90" zoomScale="90" zoomScaleSheetLayoutView="90" workbookViewId="0">
      <selection activeCell="B137" sqref="B137"/>
    </sheetView>
  </sheetViews>
  <sheetFormatPr defaultRowHeight="33" customHeight="1"/>
  <cols>
    <col min="1" max="1" width="9.140625" style="31" customWidth="1"/>
    <col min="2" max="2" width="44.5703125" style="31" customWidth="1"/>
    <col min="3" max="3" width="6.5703125" style="177" customWidth="1"/>
    <col min="4" max="4" width="10.85546875" style="177" customWidth="1"/>
    <col min="5" max="5" width="16" style="177" customWidth="1"/>
    <col min="6" max="6" width="8" style="177" customWidth="1"/>
    <col min="7" max="7" width="14.85546875" style="177" customWidth="1"/>
    <col min="8" max="8" width="13.140625" style="177" customWidth="1"/>
    <col min="9" max="9" width="16.42578125" style="177" customWidth="1"/>
    <col min="10" max="16384" width="9.140625" style="31"/>
  </cols>
  <sheetData>
    <row r="1" spans="1:9" s="30" customFormat="1" ht="33" customHeight="1">
      <c r="C1" s="176"/>
      <c r="D1" s="176"/>
      <c r="E1" s="362" t="s">
        <v>330</v>
      </c>
      <c r="F1" s="362"/>
      <c r="G1" s="362"/>
      <c r="H1" s="362"/>
      <c r="I1" s="362"/>
    </row>
    <row r="2" spans="1:9" s="117" customFormat="1" ht="67.5" customHeight="1">
      <c r="B2" s="346"/>
      <c r="C2" s="346"/>
      <c r="D2" s="346"/>
      <c r="E2" s="116"/>
      <c r="F2" s="361" t="s">
        <v>424</v>
      </c>
      <c r="G2" s="361"/>
      <c r="H2" s="361"/>
      <c r="I2" s="361"/>
    </row>
    <row r="3" spans="1:9" s="117" customFormat="1" ht="12.75">
      <c r="C3" s="116"/>
      <c r="D3" s="116"/>
      <c r="E3" s="116"/>
      <c r="F3" s="116"/>
      <c r="G3" s="116"/>
      <c r="H3" s="116"/>
      <c r="I3" s="116"/>
    </row>
    <row r="4" spans="1:9" ht="12.75" customHeight="1">
      <c r="D4" s="178"/>
      <c r="E4" s="179"/>
      <c r="F4" s="178"/>
      <c r="G4" s="178"/>
    </row>
    <row r="5" spans="1:9" ht="42" customHeight="1">
      <c r="B5" s="363" t="s">
        <v>423</v>
      </c>
      <c r="C5" s="363"/>
      <c r="D5" s="363"/>
      <c r="E5" s="363"/>
      <c r="F5" s="363"/>
      <c r="G5" s="363"/>
      <c r="H5" s="363"/>
      <c r="I5" s="363"/>
    </row>
    <row r="6" spans="1:9" ht="22.5" customHeight="1">
      <c r="I6" s="179" t="s">
        <v>62</v>
      </c>
    </row>
    <row r="7" spans="1:9" s="120" customFormat="1" ht="152.25" customHeight="1">
      <c r="A7" s="32" t="s">
        <v>27</v>
      </c>
      <c r="B7" s="145" t="s">
        <v>249</v>
      </c>
      <c r="C7" s="180" t="s">
        <v>250</v>
      </c>
      <c r="D7" s="181" t="s">
        <v>127</v>
      </c>
      <c r="E7" s="181" t="s">
        <v>48</v>
      </c>
      <c r="F7" s="181" t="s">
        <v>49</v>
      </c>
      <c r="G7" s="172" t="s">
        <v>307</v>
      </c>
      <c r="H7" s="172" t="s">
        <v>410</v>
      </c>
      <c r="I7" s="172" t="s">
        <v>415</v>
      </c>
    </row>
    <row r="8" spans="1:9" s="93" customFormat="1" ht="21.75" customHeight="1">
      <c r="A8" s="94">
        <v>1</v>
      </c>
      <c r="B8" s="94">
        <v>2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</row>
    <row r="9" spans="1:9" s="121" customFormat="1" ht="24.75" customHeight="1">
      <c r="A9" s="33">
        <v>1</v>
      </c>
      <c r="B9" s="95" t="s">
        <v>68</v>
      </c>
      <c r="C9" s="182">
        <v>807</v>
      </c>
      <c r="D9" s="182"/>
      <c r="E9" s="182"/>
      <c r="F9" s="182"/>
      <c r="G9" s="183">
        <f>G10+G51+G60+G67+G80+G118+G137+G131+G125</f>
        <v>13557.893000000004</v>
      </c>
      <c r="H9" s="183">
        <f t="shared" ref="H9:I9" si="0">H10+H51+H60+H67+H80+H118+H137+H131+H125</f>
        <v>13279.073</v>
      </c>
      <c r="I9" s="183">
        <f t="shared" si="0"/>
        <v>98728.773000000001</v>
      </c>
    </row>
    <row r="10" spans="1:9" s="119" customFormat="1" ht="21" customHeight="1">
      <c r="A10" s="33">
        <v>2</v>
      </c>
      <c r="B10" s="95" t="s">
        <v>34</v>
      </c>
      <c r="C10" s="184">
        <v>807</v>
      </c>
      <c r="D10" s="185" t="s">
        <v>116</v>
      </c>
      <c r="E10" s="185"/>
      <c r="F10" s="185"/>
      <c r="G10" s="183">
        <f>G11+G17+G27+G36+G42</f>
        <v>8474.9620000000014</v>
      </c>
      <c r="H10" s="183">
        <f>H11+H17+H27+H36+H42</f>
        <v>7863.5549999999994</v>
      </c>
      <c r="I10" s="183">
        <f>I11+I17+I27+I36+I42</f>
        <v>7523.1079999999993</v>
      </c>
    </row>
    <row r="11" spans="1:9" s="119" customFormat="1" ht="50.25" customHeight="1">
      <c r="A11" s="33">
        <v>3</v>
      </c>
      <c r="B11" s="123" t="s">
        <v>17</v>
      </c>
      <c r="C11" s="184">
        <v>807</v>
      </c>
      <c r="D11" s="186" t="s">
        <v>118</v>
      </c>
      <c r="E11" s="186"/>
      <c r="F11" s="186"/>
      <c r="G11" s="187">
        <f>G12</f>
        <v>1241.434</v>
      </c>
      <c r="H11" s="187">
        <f t="shared" ref="H11:I13" si="1">H12</f>
        <v>1241.434</v>
      </c>
      <c r="I11" s="187">
        <f t="shared" si="1"/>
        <v>1241.434</v>
      </c>
    </row>
    <row r="12" spans="1:9" s="119" customFormat="1" ht="18" customHeight="1">
      <c r="A12" s="33">
        <v>4</v>
      </c>
      <c r="B12" s="123" t="s">
        <v>45</v>
      </c>
      <c r="C12" s="184">
        <v>807</v>
      </c>
      <c r="D12" s="186" t="s">
        <v>118</v>
      </c>
      <c r="E12" s="186" t="s">
        <v>152</v>
      </c>
      <c r="F12" s="186"/>
      <c r="G12" s="187">
        <f>G13</f>
        <v>1241.434</v>
      </c>
      <c r="H12" s="187">
        <f t="shared" si="1"/>
        <v>1241.434</v>
      </c>
      <c r="I12" s="187">
        <f t="shared" si="1"/>
        <v>1241.434</v>
      </c>
    </row>
    <row r="13" spans="1:9" s="119" customFormat="1" ht="33" customHeight="1">
      <c r="A13" s="33">
        <v>5</v>
      </c>
      <c r="B13" s="123" t="s">
        <v>50</v>
      </c>
      <c r="C13" s="184">
        <v>807</v>
      </c>
      <c r="D13" s="186" t="s">
        <v>118</v>
      </c>
      <c r="E13" s="186" t="s">
        <v>153</v>
      </c>
      <c r="F13" s="186"/>
      <c r="G13" s="187">
        <f>G14</f>
        <v>1241.434</v>
      </c>
      <c r="H13" s="187">
        <f t="shared" si="1"/>
        <v>1241.434</v>
      </c>
      <c r="I13" s="187">
        <f t="shared" si="1"/>
        <v>1241.434</v>
      </c>
    </row>
    <row r="14" spans="1:9" s="119" customFormat="1" ht="37.5" customHeight="1">
      <c r="A14" s="33">
        <v>6</v>
      </c>
      <c r="B14" s="123" t="s">
        <v>175</v>
      </c>
      <c r="C14" s="184">
        <v>807</v>
      </c>
      <c r="D14" s="186" t="s">
        <v>118</v>
      </c>
      <c r="E14" s="186" t="s">
        <v>154</v>
      </c>
      <c r="F14" s="186"/>
      <c r="G14" s="187">
        <f>G16</f>
        <v>1241.434</v>
      </c>
      <c r="H14" s="187">
        <f>H16</f>
        <v>1241.434</v>
      </c>
      <c r="I14" s="187">
        <f>I16</f>
        <v>1241.434</v>
      </c>
    </row>
    <row r="15" spans="1:9" s="119" customFormat="1" ht="91.5" customHeight="1">
      <c r="A15" s="33">
        <v>7</v>
      </c>
      <c r="B15" s="123" t="s">
        <v>194</v>
      </c>
      <c r="C15" s="184">
        <v>807</v>
      </c>
      <c r="D15" s="186" t="s">
        <v>118</v>
      </c>
      <c r="E15" s="186" t="s">
        <v>154</v>
      </c>
      <c r="F15" s="188" t="s">
        <v>46</v>
      </c>
      <c r="G15" s="187">
        <f>G14</f>
        <v>1241.434</v>
      </c>
      <c r="H15" s="187">
        <f>H14</f>
        <v>1241.434</v>
      </c>
      <c r="I15" s="187">
        <f>I14</f>
        <v>1241.434</v>
      </c>
    </row>
    <row r="16" spans="1:9" s="119" customFormat="1" ht="33" customHeight="1">
      <c r="A16" s="33">
        <v>8</v>
      </c>
      <c r="B16" s="123" t="s">
        <v>51</v>
      </c>
      <c r="C16" s="184">
        <v>807</v>
      </c>
      <c r="D16" s="186" t="s">
        <v>118</v>
      </c>
      <c r="E16" s="186" t="s">
        <v>154</v>
      </c>
      <c r="F16" s="186" t="s">
        <v>43</v>
      </c>
      <c r="G16" s="288">
        <v>1241.434</v>
      </c>
      <c r="H16" s="288">
        <v>1241.434</v>
      </c>
      <c r="I16" s="288">
        <v>1241.434</v>
      </c>
    </row>
    <row r="17" spans="1:9" s="119" customFormat="1" ht="78.75" customHeight="1">
      <c r="A17" s="33">
        <v>9</v>
      </c>
      <c r="B17" s="95" t="s">
        <v>195</v>
      </c>
      <c r="C17" s="184">
        <v>807</v>
      </c>
      <c r="D17" s="185" t="s">
        <v>117</v>
      </c>
      <c r="E17" s="185"/>
      <c r="F17" s="185"/>
      <c r="G17" s="189">
        <f>G18</f>
        <v>6822.3339999999998</v>
      </c>
      <c r="H17" s="189">
        <f t="shared" ref="H17:I17" si="2">H18</f>
        <v>6220.9269999999997</v>
      </c>
      <c r="I17" s="189">
        <f t="shared" si="2"/>
        <v>5899.28</v>
      </c>
    </row>
    <row r="18" spans="1:9" s="119" customFormat="1" ht="19.5" customHeight="1">
      <c r="A18" s="33">
        <v>10</v>
      </c>
      <c r="B18" s="124" t="s">
        <v>45</v>
      </c>
      <c r="C18" s="184">
        <v>807</v>
      </c>
      <c r="D18" s="190" t="s">
        <v>117</v>
      </c>
      <c r="E18" s="190" t="s">
        <v>155</v>
      </c>
      <c r="F18" s="190"/>
      <c r="G18" s="191">
        <f t="shared" ref="G18:I19" si="3">G19</f>
        <v>6822.3339999999998</v>
      </c>
      <c r="H18" s="191">
        <f t="shared" si="3"/>
        <v>6220.9269999999997</v>
      </c>
      <c r="I18" s="191">
        <f t="shared" si="3"/>
        <v>5899.28</v>
      </c>
    </row>
    <row r="19" spans="1:9" s="119" customFormat="1" ht="33" customHeight="1">
      <c r="A19" s="33">
        <v>11</v>
      </c>
      <c r="B19" s="124" t="s">
        <v>50</v>
      </c>
      <c r="C19" s="184">
        <v>807</v>
      </c>
      <c r="D19" s="190" t="s">
        <v>117</v>
      </c>
      <c r="E19" s="190" t="s">
        <v>156</v>
      </c>
      <c r="F19" s="190"/>
      <c r="G19" s="191">
        <f>G20</f>
        <v>6822.3339999999998</v>
      </c>
      <c r="H19" s="191">
        <f t="shared" si="3"/>
        <v>6220.9269999999997</v>
      </c>
      <c r="I19" s="191">
        <f t="shared" si="3"/>
        <v>5899.28</v>
      </c>
    </row>
    <row r="20" spans="1:9" s="119" customFormat="1" ht="66.75" customHeight="1">
      <c r="A20" s="33">
        <v>12</v>
      </c>
      <c r="B20" s="98" t="s">
        <v>392</v>
      </c>
      <c r="C20" s="184">
        <v>807</v>
      </c>
      <c r="D20" s="190" t="s">
        <v>117</v>
      </c>
      <c r="E20" s="190" t="s">
        <v>157</v>
      </c>
      <c r="F20" s="190"/>
      <c r="G20" s="191">
        <f>G22+G24+G25</f>
        <v>6822.3339999999998</v>
      </c>
      <c r="H20" s="191">
        <f t="shared" ref="H20:I20" si="4">H22+H24+H25</f>
        <v>6220.9269999999997</v>
      </c>
      <c r="I20" s="191">
        <f t="shared" si="4"/>
        <v>5899.28</v>
      </c>
    </row>
    <row r="21" spans="1:9" s="119" customFormat="1" ht="96.75" customHeight="1">
      <c r="A21" s="33">
        <v>13</v>
      </c>
      <c r="B21" s="98" t="s">
        <v>194</v>
      </c>
      <c r="C21" s="184">
        <v>807</v>
      </c>
      <c r="D21" s="190" t="s">
        <v>117</v>
      </c>
      <c r="E21" s="190" t="s">
        <v>157</v>
      </c>
      <c r="F21" s="190" t="s">
        <v>46</v>
      </c>
      <c r="G21" s="191">
        <f>G22</f>
        <v>3441.6750000000002</v>
      </c>
      <c r="H21" s="191">
        <f>H22</f>
        <v>3441.6750000000002</v>
      </c>
      <c r="I21" s="191">
        <f>I22</f>
        <v>3441.6750000000002</v>
      </c>
    </row>
    <row r="22" spans="1:9" s="119" customFormat="1" ht="44.25" customHeight="1">
      <c r="A22" s="33">
        <v>14</v>
      </c>
      <c r="B22" s="98" t="s">
        <v>51</v>
      </c>
      <c r="C22" s="184">
        <v>807</v>
      </c>
      <c r="D22" s="190" t="s">
        <v>117</v>
      </c>
      <c r="E22" s="190" t="s">
        <v>158</v>
      </c>
      <c r="F22" s="190" t="s">
        <v>43</v>
      </c>
      <c r="G22" s="191">
        <v>3441.6750000000002</v>
      </c>
      <c r="H22" s="191">
        <v>3441.6750000000002</v>
      </c>
      <c r="I22" s="191">
        <v>3441.6750000000002</v>
      </c>
    </row>
    <row r="23" spans="1:9" s="119" customFormat="1" ht="57" customHeight="1">
      <c r="A23" s="33">
        <v>15</v>
      </c>
      <c r="B23" s="124" t="s">
        <v>196</v>
      </c>
      <c r="C23" s="184">
        <v>807</v>
      </c>
      <c r="D23" s="190" t="s">
        <v>117</v>
      </c>
      <c r="E23" s="190" t="s">
        <v>158</v>
      </c>
      <c r="F23" s="190" t="s">
        <v>47</v>
      </c>
      <c r="G23" s="191">
        <f>G24</f>
        <v>3378.884</v>
      </c>
      <c r="H23" s="191">
        <f>H24</f>
        <v>2777.4769999999994</v>
      </c>
      <c r="I23" s="191">
        <f>I24</f>
        <v>2455.83</v>
      </c>
    </row>
    <row r="24" spans="1:9" s="119" customFormat="1" ht="43.5" customHeight="1">
      <c r="A24" s="33">
        <v>16</v>
      </c>
      <c r="B24" s="124" t="s">
        <v>131</v>
      </c>
      <c r="C24" s="184">
        <v>807</v>
      </c>
      <c r="D24" s="190" t="s">
        <v>117</v>
      </c>
      <c r="E24" s="190" t="s">
        <v>158</v>
      </c>
      <c r="F24" s="190" t="s">
        <v>41</v>
      </c>
      <c r="G24" s="191">
        <v>3378.884</v>
      </c>
      <c r="H24" s="191">
        <f>6615.084-3441.675-1.775-394.157</f>
        <v>2777.4769999999994</v>
      </c>
      <c r="I24" s="191">
        <f>6293.437-1.775-3441.675-394.157</f>
        <v>2455.83</v>
      </c>
    </row>
    <row r="25" spans="1:9" s="119" customFormat="1" ht="17.25" customHeight="1">
      <c r="A25" s="33">
        <v>17</v>
      </c>
      <c r="B25" s="98" t="s">
        <v>53</v>
      </c>
      <c r="C25" s="184">
        <v>807</v>
      </c>
      <c r="D25" s="190" t="s">
        <v>117</v>
      </c>
      <c r="E25" s="190" t="s">
        <v>158</v>
      </c>
      <c r="F25" s="190" t="s">
        <v>54</v>
      </c>
      <c r="G25" s="191">
        <f>G26</f>
        <v>1.7749999999999999</v>
      </c>
      <c r="H25" s="191">
        <f>H26</f>
        <v>1.7749999999999999</v>
      </c>
      <c r="I25" s="191">
        <f>I26</f>
        <v>1.7749999999999999</v>
      </c>
    </row>
    <row r="26" spans="1:9" s="119" customFormat="1" ht="27" customHeight="1">
      <c r="A26" s="33">
        <v>18</v>
      </c>
      <c r="B26" s="98" t="s">
        <v>55</v>
      </c>
      <c r="C26" s="184">
        <v>807</v>
      </c>
      <c r="D26" s="190" t="s">
        <v>117</v>
      </c>
      <c r="E26" s="190" t="s">
        <v>158</v>
      </c>
      <c r="F26" s="190" t="s">
        <v>44</v>
      </c>
      <c r="G26" s="191">
        <v>1.7749999999999999</v>
      </c>
      <c r="H26" s="191">
        <v>1.7749999999999999</v>
      </c>
      <c r="I26" s="191">
        <v>1.7749999999999999</v>
      </c>
    </row>
    <row r="27" spans="1:9" s="121" customFormat="1" ht="65.25" customHeight="1">
      <c r="A27" s="33">
        <v>19</v>
      </c>
      <c r="B27" s="192" t="s">
        <v>298</v>
      </c>
      <c r="C27" s="182">
        <v>807</v>
      </c>
      <c r="D27" s="193" t="s">
        <v>119</v>
      </c>
      <c r="E27" s="193"/>
      <c r="F27" s="193"/>
      <c r="G27" s="194">
        <f>G28+G32</f>
        <v>380.49400000000003</v>
      </c>
      <c r="H27" s="194">
        <f t="shared" ref="H27:I27" si="5">H28+H32</f>
        <v>370.49400000000003</v>
      </c>
      <c r="I27" s="194">
        <f t="shared" si="5"/>
        <v>370.49400000000003</v>
      </c>
    </row>
    <row r="28" spans="1:9" s="119" customFormat="1" ht="18" customHeight="1">
      <c r="A28" s="33">
        <v>20</v>
      </c>
      <c r="B28" s="98" t="s">
        <v>178</v>
      </c>
      <c r="C28" s="184">
        <v>807</v>
      </c>
      <c r="D28" s="195" t="s">
        <v>119</v>
      </c>
      <c r="E28" s="190" t="s">
        <v>159</v>
      </c>
      <c r="F28" s="195"/>
      <c r="G28" s="191">
        <f t="shared" ref="G28:I30" si="6">G29</f>
        <v>10</v>
      </c>
      <c r="H28" s="191">
        <f t="shared" si="6"/>
        <v>0</v>
      </c>
      <c r="I28" s="191">
        <f t="shared" si="6"/>
        <v>0</v>
      </c>
    </row>
    <row r="29" spans="1:9" s="119" customFormat="1" ht="98.25" customHeight="1">
      <c r="A29" s="33">
        <v>21</v>
      </c>
      <c r="B29" s="97" t="s">
        <v>179</v>
      </c>
      <c r="C29" s="184">
        <v>807</v>
      </c>
      <c r="D29" s="195" t="s">
        <v>119</v>
      </c>
      <c r="E29" s="195" t="s">
        <v>176</v>
      </c>
      <c r="F29" s="195"/>
      <c r="G29" s="191">
        <f t="shared" si="6"/>
        <v>10</v>
      </c>
      <c r="H29" s="191">
        <f t="shared" si="6"/>
        <v>0</v>
      </c>
      <c r="I29" s="191">
        <f t="shared" si="6"/>
        <v>0</v>
      </c>
    </row>
    <row r="30" spans="1:9" s="119" customFormat="1" ht="15" customHeight="1">
      <c r="A30" s="33">
        <v>22</v>
      </c>
      <c r="B30" s="97" t="s">
        <v>35</v>
      </c>
      <c r="C30" s="184">
        <v>807</v>
      </c>
      <c r="D30" s="195" t="s">
        <v>119</v>
      </c>
      <c r="E30" s="195" t="s">
        <v>176</v>
      </c>
      <c r="F30" s="195" t="s">
        <v>57</v>
      </c>
      <c r="G30" s="191">
        <f t="shared" si="6"/>
        <v>10</v>
      </c>
      <c r="H30" s="191">
        <f t="shared" si="6"/>
        <v>0</v>
      </c>
      <c r="I30" s="191">
        <f t="shared" si="6"/>
        <v>0</v>
      </c>
    </row>
    <row r="31" spans="1:9" s="119" customFormat="1" ht="33.75" customHeight="1">
      <c r="A31" s="33">
        <v>23</v>
      </c>
      <c r="B31" s="97" t="s">
        <v>40</v>
      </c>
      <c r="C31" s="184">
        <v>807</v>
      </c>
      <c r="D31" s="195" t="s">
        <v>119</v>
      </c>
      <c r="E31" s="195" t="s">
        <v>176</v>
      </c>
      <c r="F31" s="195" t="s">
        <v>42</v>
      </c>
      <c r="G31" s="196">
        <v>10</v>
      </c>
      <c r="H31" s="196">
        <v>0</v>
      </c>
      <c r="I31" s="196">
        <v>0</v>
      </c>
    </row>
    <row r="32" spans="1:9" s="119" customFormat="1" ht="16.5" customHeight="1">
      <c r="A32" s="33">
        <v>24</v>
      </c>
      <c r="B32" s="98" t="s">
        <v>178</v>
      </c>
      <c r="C32" s="184">
        <v>807</v>
      </c>
      <c r="D32" s="195" t="s">
        <v>119</v>
      </c>
      <c r="E32" s="190" t="s">
        <v>159</v>
      </c>
      <c r="F32" s="195"/>
      <c r="G32" s="191">
        <f t="shared" ref="G32:I34" si="7">G33</f>
        <v>370.49400000000003</v>
      </c>
      <c r="H32" s="191">
        <f t="shared" si="7"/>
        <v>370.49400000000003</v>
      </c>
      <c r="I32" s="191">
        <f t="shared" si="7"/>
        <v>370.49400000000003</v>
      </c>
    </row>
    <row r="33" spans="1:9" s="119" customFormat="1" ht="78" customHeight="1">
      <c r="A33" s="33">
        <v>25</v>
      </c>
      <c r="B33" s="97" t="s">
        <v>299</v>
      </c>
      <c r="C33" s="184">
        <v>807</v>
      </c>
      <c r="D33" s="195" t="s">
        <v>119</v>
      </c>
      <c r="E33" s="195" t="s">
        <v>331</v>
      </c>
      <c r="F33" s="195"/>
      <c r="G33" s="191">
        <f t="shared" si="7"/>
        <v>370.49400000000003</v>
      </c>
      <c r="H33" s="191">
        <f t="shared" si="7"/>
        <v>370.49400000000003</v>
      </c>
      <c r="I33" s="191">
        <f t="shared" si="7"/>
        <v>370.49400000000003</v>
      </c>
    </row>
    <row r="34" spans="1:9" s="119" customFormat="1" ht="23.25" customHeight="1">
      <c r="A34" s="33">
        <v>26</v>
      </c>
      <c r="B34" s="97" t="s">
        <v>35</v>
      </c>
      <c r="C34" s="184">
        <v>807</v>
      </c>
      <c r="D34" s="195" t="s">
        <v>119</v>
      </c>
      <c r="E34" s="195" t="s">
        <v>331</v>
      </c>
      <c r="F34" s="195" t="s">
        <v>57</v>
      </c>
      <c r="G34" s="191">
        <f t="shared" si="7"/>
        <v>370.49400000000003</v>
      </c>
      <c r="H34" s="191">
        <f t="shared" si="7"/>
        <v>370.49400000000003</v>
      </c>
      <c r="I34" s="191">
        <f t="shared" si="7"/>
        <v>370.49400000000003</v>
      </c>
    </row>
    <row r="35" spans="1:9" s="119" customFormat="1" ht="25.5" customHeight="1">
      <c r="A35" s="33">
        <v>27</v>
      </c>
      <c r="B35" s="97" t="s">
        <v>40</v>
      </c>
      <c r="C35" s="184">
        <v>807</v>
      </c>
      <c r="D35" s="195" t="s">
        <v>119</v>
      </c>
      <c r="E35" s="195" t="s">
        <v>331</v>
      </c>
      <c r="F35" s="195" t="s">
        <v>42</v>
      </c>
      <c r="G35" s="196">
        <v>370.49400000000003</v>
      </c>
      <c r="H35" s="196">
        <v>370.49400000000003</v>
      </c>
      <c r="I35" s="196">
        <v>370.49400000000003</v>
      </c>
    </row>
    <row r="36" spans="1:9" s="121" customFormat="1" ht="27" customHeight="1">
      <c r="A36" s="33">
        <v>28</v>
      </c>
      <c r="B36" s="129" t="s">
        <v>21</v>
      </c>
      <c r="C36" s="182">
        <v>807</v>
      </c>
      <c r="D36" s="197" t="s">
        <v>120</v>
      </c>
      <c r="E36" s="197"/>
      <c r="F36" s="198"/>
      <c r="G36" s="194">
        <f>G37</f>
        <v>10</v>
      </c>
      <c r="H36" s="194">
        <f t="shared" ref="H36:I40" si="8">H37</f>
        <v>10</v>
      </c>
      <c r="I36" s="194">
        <f t="shared" si="8"/>
        <v>10</v>
      </c>
    </row>
    <row r="37" spans="1:9" s="119" customFormat="1" ht="24" customHeight="1">
      <c r="A37" s="33">
        <v>29</v>
      </c>
      <c r="B37" s="97" t="s">
        <v>45</v>
      </c>
      <c r="C37" s="184">
        <v>807</v>
      </c>
      <c r="D37" s="190" t="s">
        <v>120</v>
      </c>
      <c r="E37" s="190" t="s">
        <v>152</v>
      </c>
      <c r="F37" s="199"/>
      <c r="G37" s="191">
        <f>G38</f>
        <v>10</v>
      </c>
      <c r="H37" s="191">
        <f t="shared" si="8"/>
        <v>10</v>
      </c>
      <c r="I37" s="191">
        <f t="shared" si="8"/>
        <v>10</v>
      </c>
    </row>
    <row r="38" spans="1:9" s="119" customFormat="1" ht="31.5" customHeight="1">
      <c r="A38" s="33">
        <v>30</v>
      </c>
      <c r="B38" s="125" t="s">
        <v>0</v>
      </c>
      <c r="C38" s="184">
        <v>807</v>
      </c>
      <c r="D38" s="190" t="s">
        <v>120</v>
      </c>
      <c r="E38" s="190" t="s">
        <v>161</v>
      </c>
      <c r="F38" s="199"/>
      <c r="G38" s="191">
        <f>G40</f>
        <v>10</v>
      </c>
      <c r="H38" s="191">
        <f>H40</f>
        <v>10</v>
      </c>
      <c r="I38" s="191">
        <f>I40</f>
        <v>10</v>
      </c>
    </row>
    <row r="39" spans="1:9" s="119" customFormat="1" ht="36" customHeight="1">
      <c r="A39" s="33">
        <v>31</v>
      </c>
      <c r="B39" s="126" t="s">
        <v>6</v>
      </c>
      <c r="C39" s="184">
        <v>807</v>
      </c>
      <c r="D39" s="190" t="s">
        <v>120</v>
      </c>
      <c r="E39" s="190" t="s">
        <v>162</v>
      </c>
      <c r="F39" s="199"/>
      <c r="G39" s="191">
        <f>G40</f>
        <v>10</v>
      </c>
      <c r="H39" s="191">
        <f>H40</f>
        <v>10</v>
      </c>
      <c r="I39" s="191">
        <f>I40</f>
        <v>10</v>
      </c>
    </row>
    <row r="40" spans="1:9" s="119" customFormat="1" ht="34.5" customHeight="1">
      <c r="A40" s="33">
        <v>32</v>
      </c>
      <c r="B40" s="98" t="s">
        <v>53</v>
      </c>
      <c r="C40" s="184">
        <v>807</v>
      </c>
      <c r="D40" s="190" t="s">
        <v>120</v>
      </c>
      <c r="E40" s="190" t="s">
        <v>162</v>
      </c>
      <c r="F40" s="200">
        <v>800</v>
      </c>
      <c r="G40" s="191">
        <f>G41</f>
        <v>10</v>
      </c>
      <c r="H40" s="191">
        <f t="shared" si="8"/>
        <v>10</v>
      </c>
      <c r="I40" s="191">
        <f t="shared" si="8"/>
        <v>10</v>
      </c>
    </row>
    <row r="41" spans="1:9" s="119" customFormat="1" ht="29.25" customHeight="1">
      <c r="A41" s="33">
        <v>33</v>
      </c>
      <c r="B41" s="125" t="s">
        <v>67</v>
      </c>
      <c r="C41" s="184">
        <v>807</v>
      </c>
      <c r="D41" s="190" t="s">
        <v>120</v>
      </c>
      <c r="E41" s="190" t="s">
        <v>162</v>
      </c>
      <c r="F41" s="199">
        <v>870</v>
      </c>
      <c r="G41" s="289">
        <v>10</v>
      </c>
      <c r="H41" s="289">
        <v>10</v>
      </c>
      <c r="I41" s="289">
        <v>10</v>
      </c>
    </row>
    <row r="42" spans="1:9" s="119" customFormat="1" ht="33" customHeight="1">
      <c r="A42" s="33">
        <v>34</v>
      </c>
      <c r="B42" s="127" t="s">
        <v>56</v>
      </c>
      <c r="C42" s="184">
        <v>807</v>
      </c>
      <c r="D42" s="197" t="s">
        <v>121</v>
      </c>
      <c r="E42" s="197"/>
      <c r="F42" s="197"/>
      <c r="G42" s="194">
        <f>G43+G47</f>
        <v>20.7</v>
      </c>
      <c r="H42" s="194">
        <f t="shared" ref="H42:I42" si="9">H43+H47</f>
        <v>20.7</v>
      </c>
      <c r="I42" s="194">
        <f t="shared" si="9"/>
        <v>1.9</v>
      </c>
    </row>
    <row r="43" spans="1:9" s="119" customFormat="1" ht="58.5" customHeight="1">
      <c r="A43" s="33">
        <v>35</v>
      </c>
      <c r="B43" s="128" t="s">
        <v>182</v>
      </c>
      <c r="C43" s="184">
        <v>807</v>
      </c>
      <c r="D43" s="201" t="s">
        <v>121</v>
      </c>
      <c r="E43" s="201" t="s">
        <v>163</v>
      </c>
      <c r="F43" s="201"/>
      <c r="G43" s="191">
        <f>G44</f>
        <v>1.9</v>
      </c>
      <c r="H43" s="191">
        <f t="shared" ref="H43:I45" si="10">H44</f>
        <v>1.9</v>
      </c>
      <c r="I43" s="191">
        <f t="shared" si="10"/>
        <v>1.9</v>
      </c>
    </row>
    <row r="44" spans="1:9" s="119" customFormat="1" ht="58.5" customHeight="1">
      <c r="A44" s="33">
        <v>36</v>
      </c>
      <c r="B44" s="128" t="s">
        <v>177</v>
      </c>
      <c r="C44" s="184">
        <v>807</v>
      </c>
      <c r="D44" s="201" t="s">
        <v>121</v>
      </c>
      <c r="E44" s="201" t="s">
        <v>164</v>
      </c>
      <c r="F44" s="201"/>
      <c r="G44" s="191">
        <f>G45</f>
        <v>1.9</v>
      </c>
      <c r="H44" s="191">
        <f t="shared" si="10"/>
        <v>1.9</v>
      </c>
      <c r="I44" s="191">
        <f t="shared" si="10"/>
        <v>1.9</v>
      </c>
    </row>
    <row r="45" spans="1:9" s="119" customFormat="1" ht="40.5" customHeight="1">
      <c r="A45" s="33">
        <v>37</v>
      </c>
      <c r="B45" s="98" t="s">
        <v>132</v>
      </c>
      <c r="C45" s="184">
        <v>807</v>
      </c>
      <c r="D45" s="201" t="s">
        <v>121</v>
      </c>
      <c r="E45" s="201" t="s">
        <v>164</v>
      </c>
      <c r="F45" s="202" t="s">
        <v>47</v>
      </c>
      <c r="G45" s="191">
        <f>G46</f>
        <v>1.9</v>
      </c>
      <c r="H45" s="191">
        <f t="shared" si="10"/>
        <v>1.9</v>
      </c>
      <c r="I45" s="191">
        <f t="shared" si="10"/>
        <v>1.9</v>
      </c>
    </row>
    <row r="46" spans="1:9" s="119" customFormat="1" ht="52.5" customHeight="1">
      <c r="A46" s="33">
        <v>38</v>
      </c>
      <c r="B46" s="98" t="s">
        <v>131</v>
      </c>
      <c r="C46" s="184">
        <v>807</v>
      </c>
      <c r="D46" s="201" t="s">
        <v>121</v>
      </c>
      <c r="E46" s="201" t="s">
        <v>164</v>
      </c>
      <c r="F46" s="203" t="s">
        <v>41</v>
      </c>
      <c r="G46" s="191">
        <v>1.9</v>
      </c>
      <c r="H46" s="191">
        <v>1.9</v>
      </c>
      <c r="I46" s="191">
        <v>1.9</v>
      </c>
    </row>
    <row r="47" spans="1:9" s="119" customFormat="1" ht="30.75" customHeight="1">
      <c r="A47" s="33">
        <v>39</v>
      </c>
      <c r="B47" s="98" t="s">
        <v>178</v>
      </c>
      <c r="C47" s="184">
        <v>807</v>
      </c>
      <c r="D47" s="195" t="s">
        <v>121</v>
      </c>
      <c r="E47" s="190" t="s">
        <v>159</v>
      </c>
      <c r="F47" s="195"/>
      <c r="G47" s="191">
        <f t="shared" ref="G47:I49" si="11">G48</f>
        <v>18.8</v>
      </c>
      <c r="H47" s="191">
        <f t="shared" si="11"/>
        <v>18.8</v>
      </c>
      <c r="I47" s="191">
        <f t="shared" si="11"/>
        <v>0</v>
      </c>
    </row>
    <row r="48" spans="1:9" s="119" customFormat="1" ht="99.75" customHeight="1">
      <c r="A48" s="33">
        <v>40</v>
      </c>
      <c r="B48" s="97" t="s">
        <v>285</v>
      </c>
      <c r="C48" s="184">
        <v>807</v>
      </c>
      <c r="D48" s="195" t="s">
        <v>121</v>
      </c>
      <c r="E48" s="195" t="s">
        <v>332</v>
      </c>
      <c r="F48" s="195"/>
      <c r="G48" s="191">
        <f t="shared" si="11"/>
        <v>18.8</v>
      </c>
      <c r="H48" s="191">
        <f t="shared" si="11"/>
        <v>18.8</v>
      </c>
      <c r="I48" s="191">
        <f t="shared" si="11"/>
        <v>0</v>
      </c>
    </row>
    <row r="49" spans="1:9" s="119" customFormat="1" ht="38.25" customHeight="1">
      <c r="A49" s="33">
        <v>41</v>
      </c>
      <c r="B49" s="97" t="s">
        <v>35</v>
      </c>
      <c r="C49" s="184">
        <v>807</v>
      </c>
      <c r="D49" s="195" t="s">
        <v>121</v>
      </c>
      <c r="E49" s="195" t="s">
        <v>332</v>
      </c>
      <c r="F49" s="195" t="s">
        <v>57</v>
      </c>
      <c r="G49" s="191">
        <f t="shared" si="11"/>
        <v>18.8</v>
      </c>
      <c r="H49" s="191">
        <f t="shared" si="11"/>
        <v>18.8</v>
      </c>
      <c r="I49" s="191">
        <f t="shared" si="11"/>
        <v>0</v>
      </c>
    </row>
    <row r="50" spans="1:9" s="119" customFormat="1" ht="39" customHeight="1">
      <c r="A50" s="33">
        <v>42</v>
      </c>
      <c r="B50" s="97" t="s">
        <v>40</v>
      </c>
      <c r="C50" s="184">
        <v>807</v>
      </c>
      <c r="D50" s="195" t="s">
        <v>121</v>
      </c>
      <c r="E50" s="195" t="s">
        <v>332</v>
      </c>
      <c r="F50" s="195" t="s">
        <v>42</v>
      </c>
      <c r="G50" s="196">
        <v>18.8</v>
      </c>
      <c r="H50" s="196">
        <v>18.8</v>
      </c>
      <c r="I50" s="196">
        <v>0</v>
      </c>
    </row>
    <row r="51" spans="1:9" s="119" customFormat="1" ht="35.25" customHeight="1">
      <c r="A51" s="33">
        <v>43</v>
      </c>
      <c r="B51" s="129" t="s">
        <v>59</v>
      </c>
      <c r="C51" s="182">
        <v>807</v>
      </c>
      <c r="D51" s="197" t="s">
        <v>122</v>
      </c>
      <c r="E51" s="197"/>
      <c r="F51" s="197"/>
      <c r="G51" s="194">
        <f>G52</f>
        <v>151.39999999999998</v>
      </c>
      <c r="H51" s="194">
        <f t="shared" ref="H51:I51" si="12">H52</f>
        <v>156.39999999999998</v>
      </c>
      <c r="I51" s="194">
        <f t="shared" si="12"/>
        <v>0</v>
      </c>
    </row>
    <row r="52" spans="1:9" s="119" customFormat="1" ht="33" customHeight="1">
      <c r="A52" s="33">
        <v>44</v>
      </c>
      <c r="B52" s="98" t="s">
        <v>60</v>
      </c>
      <c r="C52" s="184">
        <v>807</v>
      </c>
      <c r="D52" s="190" t="s">
        <v>123</v>
      </c>
      <c r="E52" s="197"/>
      <c r="F52" s="197"/>
      <c r="G52" s="191">
        <f>G54</f>
        <v>151.39999999999998</v>
      </c>
      <c r="H52" s="191">
        <f t="shared" ref="H52:I52" si="13">H54</f>
        <v>156.39999999999998</v>
      </c>
      <c r="I52" s="191">
        <f t="shared" si="13"/>
        <v>0</v>
      </c>
    </row>
    <row r="53" spans="1:9" s="119" customFormat="1" ht="33" customHeight="1">
      <c r="A53" s="33">
        <v>45</v>
      </c>
      <c r="B53" s="98" t="s">
        <v>45</v>
      </c>
      <c r="C53" s="184">
        <v>807</v>
      </c>
      <c r="D53" s="190" t="s">
        <v>123</v>
      </c>
      <c r="E53" s="190" t="s">
        <v>155</v>
      </c>
      <c r="F53" s="197"/>
      <c r="G53" s="204">
        <f>G54</f>
        <v>151.39999999999998</v>
      </c>
      <c r="H53" s="204">
        <f t="shared" ref="H53:I54" si="14">H54</f>
        <v>156.39999999999998</v>
      </c>
      <c r="I53" s="204">
        <f t="shared" si="14"/>
        <v>0</v>
      </c>
    </row>
    <row r="54" spans="1:9" s="119" customFormat="1" ht="68.25" customHeight="1">
      <c r="A54" s="33">
        <v>46</v>
      </c>
      <c r="B54" s="128" t="s">
        <v>1</v>
      </c>
      <c r="C54" s="184">
        <v>807</v>
      </c>
      <c r="D54" s="190" t="s">
        <v>123</v>
      </c>
      <c r="E54" s="190" t="s">
        <v>163</v>
      </c>
      <c r="F54" s="197"/>
      <c r="G54" s="191">
        <f>G55</f>
        <v>151.39999999999998</v>
      </c>
      <c r="H54" s="191">
        <f t="shared" si="14"/>
        <v>156.39999999999998</v>
      </c>
      <c r="I54" s="191">
        <f t="shared" si="14"/>
        <v>0</v>
      </c>
    </row>
    <row r="55" spans="1:9" s="119" customFormat="1" ht="65.25" customHeight="1">
      <c r="A55" s="33">
        <v>47</v>
      </c>
      <c r="B55" s="98" t="s">
        <v>61</v>
      </c>
      <c r="C55" s="184">
        <v>807</v>
      </c>
      <c r="D55" s="190" t="s">
        <v>123</v>
      </c>
      <c r="E55" s="190" t="s">
        <v>165</v>
      </c>
      <c r="F55" s="197"/>
      <c r="G55" s="191">
        <f>G56+G58</f>
        <v>151.39999999999998</v>
      </c>
      <c r="H55" s="191">
        <f t="shared" ref="H55:I55" si="15">H56+H58</f>
        <v>156.39999999999998</v>
      </c>
      <c r="I55" s="191">
        <f t="shared" si="15"/>
        <v>0</v>
      </c>
    </row>
    <row r="56" spans="1:9" s="119" customFormat="1" ht="72.75" customHeight="1">
      <c r="A56" s="33">
        <v>48</v>
      </c>
      <c r="B56" s="98" t="s">
        <v>52</v>
      </c>
      <c r="C56" s="184">
        <v>807</v>
      </c>
      <c r="D56" s="190" t="s">
        <v>123</v>
      </c>
      <c r="E56" s="190" t="s">
        <v>165</v>
      </c>
      <c r="F56" s="190" t="s">
        <v>46</v>
      </c>
      <c r="G56" s="191">
        <f>G57</f>
        <v>135.88399999999999</v>
      </c>
      <c r="H56" s="191">
        <f t="shared" ref="H56:I56" si="16">H57</f>
        <v>135.88399999999999</v>
      </c>
      <c r="I56" s="191">
        <f t="shared" si="16"/>
        <v>0</v>
      </c>
    </row>
    <row r="57" spans="1:9" s="119" customFormat="1" ht="42" customHeight="1">
      <c r="A57" s="33">
        <v>49</v>
      </c>
      <c r="B57" s="98" t="s">
        <v>51</v>
      </c>
      <c r="C57" s="184">
        <v>807</v>
      </c>
      <c r="D57" s="190" t="s">
        <v>123</v>
      </c>
      <c r="E57" s="190" t="s">
        <v>165</v>
      </c>
      <c r="F57" s="190" t="s">
        <v>43</v>
      </c>
      <c r="G57" s="191">
        <v>135.88399999999999</v>
      </c>
      <c r="H57" s="191">
        <v>135.88399999999999</v>
      </c>
      <c r="I57" s="191">
        <v>0</v>
      </c>
    </row>
    <row r="58" spans="1:9" s="119" customFormat="1" ht="50.25" customHeight="1">
      <c r="A58" s="33">
        <v>50</v>
      </c>
      <c r="B58" s="124" t="s">
        <v>130</v>
      </c>
      <c r="C58" s="184">
        <v>807</v>
      </c>
      <c r="D58" s="190" t="s">
        <v>123</v>
      </c>
      <c r="E58" s="190" t="s">
        <v>165</v>
      </c>
      <c r="F58" s="190" t="s">
        <v>47</v>
      </c>
      <c r="G58" s="191">
        <f>G59</f>
        <v>15.516</v>
      </c>
      <c r="H58" s="191">
        <f t="shared" ref="H58:I58" si="17">H59</f>
        <v>20.515999999999998</v>
      </c>
      <c r="I58" s="191">
        <f t="shared" si="17"/>
        <v>0</v>
      </c>
    </row>
    <row r="59" spans="1:9" s="119" customFormat="1" ht="48.75" customHeight="1">
      <c r="A59" s="33">
        <v>51</v>
      </c>
      <c r="B59" s="124" t="s">
        <v>131</v>
      </c>
      <c r="C59" s="184">
        <v>807</v>
      </c>
      <c r="D59" s="190" t="s">
        <v>123</v>
      </c>
      <c r="E59" s="190" t="s">
        <v>165</v>
      </c>
      <c r="F59" s="190" t="s">
        <v>41</v>
      </c>
      <c r="G59" s="191">
        <v>15.516</v>
      </c>
      <c r="H59" s="191">
        <v>20.515999999999998</v>
      </c>
      <c r="I59" s="191">
        <v>0</v>
      </c>
    </row>
    <row r="60" spans="1:9" s="119" customFormat="1" ht="33" customHeight="1">
      <c r="A60" s="33">
        <v>52</v>
      </c>
      <c r="B60" s="129" t="s">
        <v>38</v>
      </c>
      <c r="C60" s="182">
        <v>807</v>
      </c>
      <c r="D60" s="197" t="s">
        <v>110</v>
      </c>
      <c r="E60" s="190"/>
      <c r="F60" s="190"/>
      <c r="G60" s="194">
        <f>G61</f>
        <v>22.923999999999999</v>
      </c>
      <c r="H60" s="194">
        <f t="shared" ref="H60:I61" si="18">H61</f>
        <v>22.923999999999999</v>
      </c>
      <c r="I60" s="194">
        <f t="shared" si="18"/>
        <v>22.923999999999999</v>
      </c>
    </row>
    <row r="61" spans="1:9" s="119" customFormat="1" ht="52.5" customHeight="1">
      <c r="A61" s="33">
        <v>53</v>
      </c>
      <c r="B61" s="98" t="s">
        <v>413</v>
      </c>
      <c r="C61" s="184">
        <v>807</v>
      </c>
      <c r="D61" s="190" t="s">
        <v>111</v>
      </c>
      <c r="E61" s="190"/>
      <c r="F61" s="190"/>
      <c r="G61" s="191">
        <f>G62</f>
        <v>22.923999999999999</v>
      </c>
      <c r="H61" s="191">
        <f t="shared" si="18"/>
        <v>22.923999999999999</v>
      </c>
      <c r="I61" s="191">
        <f t="shared" si="18"/>
        <v>22.923999999999999</v>
      </c>
    </row>
    <row r="62" spans="1:9" s="119" customFormat="1" ht="49.5" customHeight="1">
      <c r="A62" s="33">
        <v>54</v>
      </c>
      <c r="B62" s="98" t="s">
        <v>136</v>
      </c>
      <c r="C62" s="184">
        <v>807</v>
      </c>
      <c r="D62" s="190" t="s">
        <v>111</v>
      </c>
      <c r="E62" s="190" t="s">
        <v>397</v>
      </c>
      <c r="F62" s="190"/>
      <c r="G62" s="191">
        <f t="shared" ref="G62:I63" si="19">G63</f>
        <v>22.923999999999999</v>
      </c>
      <c r="H62" s="191">
        <f t="shared" si="19"/>
        <v>22.923999999999999</v>
      </c>
      <c r="I62" s="191">
        <f t="shared" si="19"/>
        <v>22.923999999999999</v>
      </c>
    </row>
    <row r="63" spans="1:9" s="119" customFormat="1" ht="50.25" customHeight="1">
      <c r="A63" s="33">
        <v>55</v>
      </c>
      <c r="B63" s="98" t="s">
        <v>398</v>
      </c>
      <c r="C63" s="184">
        <v>807</v>
      </c>
      <c r="D63" s="190" t="s">
        <v>111</v>
      </c>
      <c r="E63" s="190" t="s">
        <v>399</v>
      </c>
      <c r="F63" s="190"/>
      <c r="G63" s="191">
        <f>G64</f>
        <v>22.923999999999999</v>
      </c>
      <c r="H63" s="191">
        <f t="shared" si="19"/>
        <v>22.923999999999999</v>
      </c>
      <c r="I63" s="191">
        <f t="shared" si="19"/>
        <v>22.923999999999999</v>
      </c>
    </row>
    <row r="64" spans="1:9" s="96" customFormat="1" ht="138.75" customHeight="1">
      <c r="A64" s="33">
        <v>56</v>
      </c>
      <c r="B64" s="100" t="s">
        <v>400</v>
      </c>
      <c r="C64" s="205">
        <v>807</v>
      </c>
      <c r="D64" s="190" t="s">
        <v>111</v>
      </c>
      <c r="E64" s="195" t="s">
        <v>401</v>
      </c>
      <c r="F64" s="195"/>
      <c r="G64" s="191">
        <f t="shared" ref="G64:I65" si="20">G65</f>
        <v>22.923999999999999</v>
      </c>
      <c r="H64" s="191">
        <f t="shared" si="20"/>
        <v>22.923999999999999</v>
      </c>
      <c r="I64" s="191">
        <f t="shared" si="20"/>
        <v>22.923999999999999</v>
      </c>
    </row>
    <row r="65" spans="1:9" s="96" customFormat="1" ht="33" customHeight="1">
      <c r="A65" s="33">
        <v>57</v>
      </c>
      <c r="B65" s="97" t="s">
        <v>132</v>
      </c>
      <c r="C65" s="205">
        <v>807</v>
      </c>
      <c r="D65" s="190" t="s">
        <v>111</v>
      </c>
      <c r="E65" s="195" t="s">
        <v>401</v>
      </c>
      <c r="F65" s="195" t="s">
        <v>47</v>
      </c>
      <c r="G65" s="191">
        <f t="shared" si="20"/>
        <v>22.923999999999999</v>
      </c>
      <c r="H65" s="191">
        <f t="shared" si="20"/>
        <v>22.923999999999999</v>
      </c>
      <c r="I65" s="191">
        <f t="shared" si="20"/>
        <v>22.923999999999999</v>
      </c>
    </row>
    <row r="66" spans="1:9" s="96" customFormat="1" ht="33" customHeight="1">
      <c r="A66" s="33">
        <v>58</v>
      </c>
      <c r="B66" s="97" t="s">
        <v>2</v>
      </c>
      <c r="C66" s="205">
        <v>807</v>
      </c>
      <c r="D66" s="190" t="s">
        <v>111</v>
      </c>
      <c r="E66" s="195" t="s">
        <v>401</v>
      </c>
      <c r="F66" s="195" t="s">
        <v>41</v>
      </c>
      <c r="G66" s="191">
        <v>22.923999999999999</v>
      </c>
      <c r="H66" s="191">
        <v>22.923999999999999</v>
      </c>
      <c r="I66" s="191">
        <v>22.923999999999999</v>
      </c>
    </row>
    <row r="67" spans="1:9" s="119" customFormat="1" ht="26.25" customHeight="1">
      <c r="A67" s="33">
        <v>59</v>
      </c>
      <c r="B67" s="129" t="s">
        <v>3</v>
      </c>
      <c r="C67" s="182">
        <v>807</v>
      </c>
      <c r="D67" s="197" t="s">
        <v>112</v>
      </c>
      <c r="E67" s="190"/>
      <c r="F67" s="190"/>
      <c r="G67" s="194">
        <f t="shared" ref="G67:I69" si="21">G68</f>
        <v>606.45699999999999</v>
      </c>
      <c r="H67" s="194">
        <f t="shared" si="21"/>
        <v>611.45699999999999</v>
      </c>
      <c r="I67" s="194">
        <f t="shared" si="21"/>
        <v>617.45699999999999</v>
      </c>
    </row>
    <row r="68" spans="1:9" s="119" customFormat="1" ht="26.25" customHeight="1">
      <c r="A68" s="33">
        <v>60</v>
      </c>
      <c r="B68" s="130" t="s">
        <v>58</v>
      </c>
      <c r="C68" s="184">
        <v>807</v>
      </c>
      <c r="D68" s="190" t="s">
        <v>113</v>
      </c>
      <c r="E68" s="197"/>
      <c r="F68" s="197"/>
      <c r="G68" s="194">
        <f>G69</f>
        <v>606.45699999999999</v>
      </c>
      <c r="H68" s="194">
        <f t="shared" si="21"/>
        <v>611.45699999999999</v>
      </c>
      <c r="I68" s="194">
        <f t="shared" si="21"/>
        <v>617.45699999999999</v>
      </c>
    </row>
    <row r="69" spans="1:9" s="119" customFormat="1" ht="52.5" customHeight="1">
      <c r="A69" s="33">
        <v>61</v>
      </c>
      <c r="B69" s="98" t="s">
        <v>136</v>
      </c>
      <c r="C69" s="184">
        <v>807</v>
      </c>
      <c r="D69" s="190" t="s">
        <v>113</v>
      </c>
      <c r="E69" s="190" t="s">
        <v>167</v>
      </c>
      <c r="F69" s="190"/>
      <c r="G69" s="191">
        <f>G70</f>
        <v>606.45699999999999</v>
      </c>
      <c r="H69" s="191">
        <f t="shared" si="21"/>
        <v>611.45699999999999</v>
      </c>
      <c r="I69" s="191">
        <f t="shared" si="21"/>
        <v>617.45699999999999</v>
      </c>
    </row>
    <row r="70" spans="1:9" s="119" customFormat="1" ht="48" customHeight="1">
      <c r="A70" s="33">
        <v>62</v>
      </c>
      <c r="B70" s="124" t="s">
        <v>333</v>
      </c>
      <c r="C70" s="184">
        <v>807</v>
      </c>
      <c r="D70" s="190" t="s">
        <v>113</v>
      </c>
      <c r="E70" s="190" t="s">
        <v>166</v>
      </c>
      <c r="F70" s="190"/>
      <c r="G70" s="191">
        <f>G71+G74</f>
        <v>606.45699999999999</v>
      </c>
      <c r="H70" s="191">
        <f t="shared" ref="H70:I70" si="22">H71+H74</f>
        <v>611.45699999999999</v>
      </c>
      <c r="I70" s="191">
        <f t="shared" si="22"/>
        <v>617.45699999999999</v>
      </c>
    </row>
    <row r="71" spans="1:9" s="119" customFormat="1" ht="139.5" customHeight="1">
      <c r="A71" s="33">
        <v>63</v>
      </c>
      <c r="B71" s="124" t="s">
        <v>395</v>
      </c>
      <c r="C71" s="122">
        <v>807</v>
      </c>
      <c r="D71" s="190" t="s">
        <v>113</v>
      </c>
      <c r="E71" s="190" t="s">
        <v>448</v>
      </c>
      <c r="F71" s="190"/>
      <c r="G71" s="191">
        <f t="shared" ref="G71:I72" si="23">G72</f>
        <v>394.15699999999998</v>
      </c>
      <c r="H71" s="191">
        <f t="shared" si="23"/>
        <v>394.15699999999998</v>
      </c>
      <c r="I71" s="191">
        <f t="shared" si="23"/>
        <v>394.15699999999998</v>
      </c>
    </row>
    <row r="72" spans="1:9" s="119" customFormat="1" ht="38.25" customHeight="1">
      <c r="A72" s="33">
        <v>64</v>
      </c>
      <c r="B72" s="97" t="s">
        <v>132</v>
      </c>
      <c r="C72" s="99">
        <v>807</v>
      </c>
      <c r="D72" s="190" t="s">
        <v>113</v>
      </c>
      <c r="E72" s="190" t="s">
        <v>448</v>
      </c>
      <c r="F72" s="195" t="s">
        <v>47</v>
      </c>
      <c r="G72" s="191">
        <f t="shared" si="23"/>
        <v>394.15699999999998</v>
      </c>
      <c r="H72" s="191">
        <f t="shared" si="23"/>
        <v>394.15699999999998</v>
      </c>
      <c r="I72" s="191">
        <f t="shared" si="23"/>
        <v>394.15699999999998</v>
      </c>
    </row>
    <row r="73" spans="1:9" s="119" customFormat="1" ht="48.75" customHeight="1">
      <c r="A73" s="33">
        <v>65</v>
      </c>
      <c r="B73" s="98" t="s">
        <v>131</v>
      </c>
      <c r="C73" s="122">
        <v>807</v>
      </c>
      <c r="D73" s="190" t="s">
        <v>113</v>
      </c>
      <c r="E73" s="190" t="s">
        <v>448</v>
      </c>
      <c r="F73" s="190" t="s">
        <v>41</v>
      </c>
      <c r="G73" s="191">
        <v>394.15699999999998</v>
      </c>
      <c r="H73" s="191">
        <v>394.15699999999998</v>
      </c>
      <c r="I73" s="191">
        <v>394.15699999999998</v>
      </c>
    </row>
    <row r="74" spans="1:9" s="119" customFormat="1" ht="148.5" customHeight="1">
      <c r="A74" s="33">
        <v>66</v>
      </c>
      <c r="B74" s="124" t="s">
        <v>334</v>
      </c>
      <c r="C74" s="184">
        <v>807</v>
      </c>
      <c r="D74" s="190" t="s">
        <v>113</v>
      </c>
      <c r="E74" s="190" t="s">
        <v>168</v>
      </c>
      <c r="F74" s="190"/>
      <c r="G74" s="191">
        <f t="shared" ref="G74:I78" si="24">G75</f>
        <v>212.3</v>
      </c>
      <c r="H74" s="191">
        <f t="shared" si="24"/>
        <v>217.3</v>
      </c>
      <c r="I74" s="191">
        <f t="shared" si="24"/>
        <v>223.3</v>
      </c>
    </row>
    <row r="75" spans="1:9" s="119" customFormat="1" ht="38.25" customHeight="1">
      <c r="A75" s="33">
        <v>67</v>
      </c>
      <c r="B75" s="97" t="s">
        <v>132</v>
      </c>
      <c r="C75" s="205">
        <v>807</v>
      </c>
      <c r="D75" s="190" t="s">
        <v>113</v>
      </c>
      <c r="E75" s="190" t="s">
        <v>168</v>
      </c>
      <c r="F75" s="195" t="s">
        <v>47</v>
      </c>
      <c r="G75" s="191">
        <f t="shared" si="24"/>
        <v>212.3</v>
      </c>
      <c r="H75" s="191">
        <f t="shared" si="24"/>
        <v>217.3</v>
      </c>
      <c r="I75" s="191">
        <f t="shared" si="24"/>
        <v>223.3</v>
      </c>
    </row>
    <row r="76" spans="1:9" s="119" customFormat="1" ht="48.75" customHeight="1">
      <c r="A76" s="33">
        <v>68</v>
      </c>
      <c r="B76" s="98" t="s">
        <v>131</v>
      </c>
      <c r="C76" s="184">
        <v>807</v>
      </c>
      <c r="D76" s="190" t="s">
        <v>113</v>
      </c>
      <c r="E76" s="190" t="s">
        <v>168</v>
      </c>
      <c r="F76" s="190" t="s">
        <v>41</v>
      </c>
      <c r="G76" s="191">
        <v>212.3</v>
      </c>
      <c r="H76" s="191">
        <v>217.3</v>
      </c>
      <c r="I76" s="191">
        <v>223.3</v>
      </c>
    </row>
    <row r="77" spans="1:9" s="119" customFormat="1" ht="148.5" customHeight="1">
      <c r="A77" s="33">
        <v>69</v>
      </c>
      <c r="B77" s="124" t="s">
        <v>334</v>
      </c>
      <c r="C77" s="184">
        <v>807</v>
      </c>
      <c r="D77" s="190" t="s">
        <v>113</v>
      </c>
      <c r="E77" s="190" t="s">
        <v>168</v>
      </c>
      <c r="F77" s="190"/>
      <c r="G77" s="191">
        <f t="shared" si="24"/>
        <v>212.3</v>
      </c>
      <c r="H77" s="191">
        <f t="shared" si="24"/>
        <v>217.3</v>
      </c>
      <c r="I77" s="191">
        <f t="shared" si="24"/>
        <v>223.3</v>
      </c>
    </row>
    <row r="78" spans="1:9" s="119" customFormat="1" ht="38.25" customHeight="1">
      <c r="A78" s="33">
        <v>70</v>
      </c>
      <c r="B78" s="97" t="s">
        <v>132</v>
      </c>
      <c r="C78" s="205">
        <v>807</v>
      </c>
      <c r="D78" s="190" t="s">
        <v>113</v>
      </c>
      <c r="E78" s="190" t="s">
        <v>168</v>
      </c>
      <c r="F78" s="195" t="s">
        <v>47</v>
      </c>
      <c r="G78" s="191">
        <f t="shared" si="24"/>
        <v>212.3</v>
      </c>
      <c r="H78" s="191">
        <f t="shared" si="24"/>
        <v>217.3</v>
      </c>
      <c r="I78" s="191">
        <f t="shared" si="24"/>
        <v>223.3</v>
      </c>
    </row>
    <row r="79" spans="1:9" s="119" customFormat="1" ht="48.75" customHeight="1">
      <c r="A79" s="33">
        <v>71</v>
      </c>
      <c r="B79" s="98" t="s">
        <v>131</v>
      </c>
      <c r="C79" s="184">
        <v>807</v>
      </c>
      <c r="D79" s="190" t="s">
        <v>113</v>
      </c>
      <c r="E79" s="190" t="s">
        <v>168</v>
      </c>
      <c r="F79" s="190" t="s">
        <v>41</v>
      </c>
      <c r="G79" s="191">
        <v>212.3</v>
      </c>
      <c r="H79" s="191">
        <v>217.3</v>
      </c>
      <c r="I79" s="191">
        <v>223.3</v>
      </c>
    </row>
    <row r="80" spans="1:9" s="119" customFormat="1" ht="18.75" customHeight="1">
      <c r="A80" s="33">
        <v>72</v>
      </c>
      <c r="B80" s="129" t="s">
        <v>37</v>
      </c>
      <c r="C80" s="184">
        <v>807</v>
      </c>
      <c r="D80" s="197" t="s">
        <v>114</v>
      </c>
      <c r="E80" s="197"/>
      <c r="F80" s="197"/>
      <c r="G80" s="194">
        <f>G81+G95+G112</f>
        <v>1198.6200000000001</v>
      </c>
      <c r="H80" s="194">
        <f>H81+H95+H112</f>
        <v>1198.6200000000001</v>
      </c>
      <c r="I80" s="194">
        <f>I81+I95+I112</f>
        <v>86817.51999999999</v>
      </c>
    </row>
    <row r="81" spans="1:9" s="119" customFormat="1" ht="18.75" customHeight="1">
      <c r="A81" s="33">
        <v>73</v>
      </c>
      <c r="B81" s="224" t="s">
        <v>349</v>
      </c>
      <c r="C81" s="184"/>
      <c r="D81" s="197" t="s">
        <v>350</v>
      </c>
      <c r="E81" s="197"/>
      <c r="F81" s="197"/>
      <c r="G81" s="194">
        <f>G82+G92</f>
        <v>426.762</v>
      </c>
      <c r="H81" s="194">
        <f t="shared" ref="H81:I81" si="25">H82+H92</f>
        <v>426.762</v>
      </c>
      <c r="I81" s="194">
        <f t="shared" si="25"/>
        <v>86045.661999999997</v>
      </c>
    </row>
    <row r="82" spans="1:9" s="119" customFormat="1" ht="31.5" customHeight="1">
      <c r="A82" s="33">
        <v>74</v>
      </c>
      <c r="B82" s="98" t="s">
        <v>45</v>
      </c>
      <c r="C82" s="184"/>
      <c r="D82" s="190" t="s">
        <v>350</v>
      </c>
      <c r="E82" s="190" t="s">
        <v>152</v>
      </c>
      <c r="F82" s="290"/>
      <c r="G82" s="191">
        <f>G83</f>
        <v>426.762</v>
      </c>
      <c r="H82" s="191">
        <f t="shared" ref="H82:I82" si="26">H83</f>
        <v>426.762</v>
      </c>
      <c r="I82" s="191">
        <f t="shared" si="26"/>
        <v>426.762</v>
      </c>
    </row>
    <row r="83" spans="1:9" s="119" customFormat="1" ht="18.75" customHeight="1">
      <c r="A83" s="33">
        <v>75</v>
      </c>
      <c r="B83" s="98" t="s">
        <v>183</v>
      </c>
      <c r="C83" s="184"/>
      <c r="D83" s="190" t="s">
        <v>350</v>
      </c>
      <c r="E83" s="190" t="s">
        <v>160</v>
      </c>
      <c r="F83" s="290"/>
      <c r="G83" s="191">
        <f>G85+G87</f>
        <v>426.762</v>
      </c>
      <c r="H83" s="191">
        <f t="shared" ref="H83:I83" si="27">H85+H87</f>
        <v>426.762</v>
      </c>
      <c r="I83" s="191">
        <f t="shared" si="27"/>
        <v>426.762</v>
      </c>
    </row>
    <row r="84" spans="1:9" s="119" customFormat="1" ht="48.75" customHeight="1">
      <c r="A84" s="33">
        <v>76</v>
      </c>
      <c r="B84" s="224" t="s">
        <v>351</v>
      </c>
      <c r="C84" s="184"/>
      <c r="D84" s="190" t="s">
        <v>350</v>
      </c>
      <c r="E84" s="190" t="s">
        <v>352</v>
      </c>
      <c r="F84" s="290"/>
      <c r="G84" s="191">
        <f>G85</f>
        <v>21.436</v>
      </c>
      <c r="H84" s="191">
        <f t="shared" ref="H84:I84" si="28">H85</f>
        <v>21.436</v>
      </c>
      <c r="I84" s="191">
        <f t="shared" si="28"/>
        <v>21.436</v>
      </c>
    </row>
    <row r="85" spans="1:9" s="119" customFormat="1" ht="51.75" customHeight="1">
      <c r="A85" s="33">
        <v>77</v>
      </c>
      <c r="B85" s="225" t="s">
        <v>353</v>
      </c>
      <c r="C85" s="184"/>
      <c r="D85" s="190" t="s">
        <v>350</v>
      </c>
      <c r="E85" s="190" t="s">
        <v>352</v>
      </c>
      <c r="F85" s="290" t="s">
        <v>47</v>
      </c>
      <c r="G85" s="191">
        <f>G86</f>
        <v>21.436</v>
      </c>
      <c r="H85" s="191">
        <f>H86</f>
        <v>21.436</v>
      </c>
      <c r="I85" s="191">
        <f>I86</f>
        <v>21.436</v>
      </c>
    </row>
    <row r="86" spans="1:9" s="119" customFormat="1" ht="53.25" customHeight="1">
      <c r="A86" s="33">
        <v>78</v>
      </c>
      <c r="B86" s="224" t="s">
        <v>131</v>
      </c>
      <c r="C86" s="184"/>
      <c r="D86" s="190" t="s">
        <v>350</v>
      </c>
      <c r="E86" s="190" t="s">
        <v>352</v>
      </c>
      <c r="F86" s="290" t="s">
        <v>41</v>
      </c>
      <c r="G86" s="191">
        <v>21.436</v>
      </c>
      <c r="H86" s="191">
        <v>21.436</v>
      </c>
      <c r="I86" s="191">
        <v>21.436</v>
      </c>
    </row>
    <row r="87" spans="1:9" s="119" customFormat="1" ht="22.5" customHeight="1">
      <c r="A87" s="33">
        <v>79</v>
      </c>
      <c r="B87" s="98" t="s">
        <v>183</v>
      </c>
      <c r="C87" s="184"/>
      <c r="D87" s="190" t="s">
        <v>350</v>
      </c>
      <c r="E87" s="190" t="s">
        <v>160</v>
      </c>
      <c r="F87" s="307"/>
      <c r="G87" s="191">
        <f t="shared" ref="G87:I87" si="29">G89</f>
        <v>405.32600000000002</v>
      </c>
      <c r="H87" s="191">
        <f t="shared" si="29"/>
        <v>405.32600000000002</v>
      </c>
      <c r="I87" s="191">
        <f t="shared" si="29"/>
        <v>405.32600000000002</v>
      </c>
    </row>
    <row r="88" spans="1:9" s="119" customFormat="1" ht="48.75" customHeight="1">
      <c r="A88" s="33">
        <v>80</v>
      </c>
      <c r="B88" s="224" t="s">
        <v>354</v>
      </c>
      <c r="C88" s="184"/>
      <c r="D88" s="190" t="s">
        <v>350</v>
      </c>
      <c r="E88" s="190" t="s">
        <v>355</v>
      </c>
      <c r="F88" s="307"/>
      <c r="G88" s="191">
        <f>G89</f>
        <v>405.32600000000002</v>
      </c>
      <c r="H88" s="191">
        <f t="shared" ref="H88:I89" si="30">H89</f>
        <v>405.32600000000002</v>
      </c>
      <c r="I88" s="191">
        <f t="shared" si="30"/>
        <v>405.32600000000002</v>
      </c>
    </row>
    <row r="89" spans="1:9" s="119" customFormat="1" ht="51.75" customHeight="1">
      <c r="A89" s="33">
        <v>81</v>
      </c>
      <c r="B89" s="225" t="s">
        <v>353</v>
      </c>
      <c r="C89" s="184"/>
      <c r="D89" s="190" t="s">
        <v>350</v>
      </c>
      <c r="E89" s="190" t="s">
        <v>355</v>
      </c>
      <c r="F89" s="307" t="s">
        <v>47</v>
      </c>
      <c r="G89" s="191">
        <f>G90</f>
        <v>405.32600000000002</v>
      </c>
      <c r="H89" s="191">
        <f t="shared" si="30"/>
        <v>405.32600000000002</v>
      </c>
      <c r="I89" s="191">
        <f t="shared" si="30"/>
        <v>405.32600000000002</v>
      </c>
    </row>
    <row r="90" spans="1:9" s="119" customFormat="1" ht="49.5" customHeight="1">
      <c r="A90" s="33">
        <v>82</v>
      </c>
      <c r="B90" s="224" t="s">
        <v>131</v>
      </c>
      <c r="C90" s="184"/>
      <c r="D90" s="190" t="s">
        <v>350</v>
      </c>
      <c r="E90" s="190" t="s">
        <v>355</v>
      </c>
      <c r="F90" s="307" t="s">
        <v>41</v>
      </c>
      <c r="G90" s="191">
        <v>405.32600000000002</v>
      </c>
      <c r="H90" s="191">
        <v>405.32600000000002</v>
      </c>
      <c r="I90" s="191">
        <v>405.32600000000002</v>
      </c>
    </row>
    <row r="91" spans="1:9" s="234" customFormat="1" ht="50.25" customHeight="1">
      <c r="A91" s="33">
        <v>83</v>
      </c>
      <c r="B91" s="297" t="s">
        <v>449</v>
      </c>
      <c r="C91" s="184">
        <v>807</v>
      </c>
      <c r="D91" s="190" t="s">
        <v>350</v>
      </c>
      <c r="E91" s="190" t="s">
        <v>450</v>
      </c>
      <c r="F91" s="190"/>
      <c r="G91" s="251">
        <f>G92</f>
        <v>0</v>
      </c>
      <c r="H91" s="251">
        <f t="shared" ref="H91:I91" si="31">H92</f>
        <v>0</v>
      </c>
      <c r="I91" s="251">
        <f t="shared" si="31"/>
        <v>85618.9</v>
      </c>
    </row>
    <row r="92" spans="1:9" s="119" customFormat="1" ht="97.5" customHeight="1">
      <c r="A92" s="33">
        <v>84</v>
      </c>
      <c r="B92" s="296" t="s">
        <v>435</v>
      </c>
      <c r="C92" s="184">
        <v>807</v>
      </c>
      <c r="D92" s="190" t="s">
        <v>350</v>
      </c>
      <c r="E92" s="190" t="s">
        <v>436</v>
      </c>
      <c r="F92" s="190"/>
      <c r="G92" s="191">
        <f t="shared" ref="G92:I93" si="32">G93</f>
        <v>0</v>
      </c>
      <c r="H92" s="191">
        <f t="shared" si="32"/>
        <v>0</v>
      </c>
      <c r="I92" s="191">
        <f t="shared" si="32"/>
        <v>85618.9</v>
      </c>
    </row>
    <row r="93" spans="1:9" s="119" customFormat="1" ht="45">
      <c r="A93" s="33">
        <v>85</v>
      </c>
      <c r="B93" s="97" t="s">
        <v>431</v>
      </c>
      <c r="C93" s="184">
        <v>807</v>
      </c>
      <c r="D93" s="190" t="s">
        <v>350</v>
      </c>
      <c r="E93" s="190" t="s">
        <v>436</v>
      </c>
      <c r="F93" s="190" t="s">
        <v>432</v>
      </c>
      <c r="G93" s="191">
        <f t="shared" si="32"/>
        <v>0</v>
      </c>
      <c r="H93" s="191">
        <f t="shared" si="32"/>
        <v>0</v>
      </c>
      <c r="I93" s="191">
        <f t="shared" si="32"/>
        <v>85618.9</v>
      </c>
    </row>
    <row r="94" spans="1:9" s="119" customFormat="1" ht="15">
      <c r="A94" s="33">
        <v>86</v>
      </c>
      <c r="B94" s="297" t="s">
        <v>433</v>
      </c>
      <c r="C94" s="184">
        <v>807</v>
      </c>
      <c r="D94" s="190" t="s">
        <v>350</v>
      </c>
      <c r="E94" s="190" t="s">
        <v>436</v>
      </c>
      <c r="F94" s="190" t="s">
        <v>434</v>
      </c>
      <c r="G94" s="191">
        <v>0</v>
      </c>
      <c r="H94" s="191">
        <v>0</v>
      </c>
      <c r="I94" s="191">
        <f>85640.336-21.436</f>
        <v>85618.9</v>
      </c>
    </row>
    <row r="95" spans="1:9" s="121" customFormat="1" ht="32.25" customHeight="1">
      <c r="A95" s="33">
        <v>87</v>
      </c>
      <c r="B95" s="218" t="s">
        <v>39</v>
      </c>
      <c r="C95" s="182">
        <v>807</v>
      </c>
      <c r="D95" s="197" t="s">
        <v>115</v>
      </c>
      <c r="E95" s="197"/>
      <c r="F95" s="197"/>
      <c r="G95" s="194">
        <f>G96</f>
        <v>714.92700000000002</v>
      </c>
      <c r="H95" s="194">
        <f t="shared" ref="H95:I95" si="33">H96</f>
        <v>714.92700000000002</v>
      </c>
      <c r="I95" s="194">
        <f t="shared" si="33"/>
        <v>714.92700000000002</v>
      </c>
    </row>
    <row r="96" spans="1:9" s="119" customFormat="1" ht="47.25" customHeight="1">
      <c r="A96" s="33">
        <v>88</v>
      </c>
      <c r="B96" s="98" t="s">
        <v>136</v>
      </c>
      <c r="C96" s="184">
        <v>807</v>
      </c>
      <c r="D96" s="190" t="s">
        <v>115</v>
      </c>
      <c r="E96" s="190" t="s">
        <v>167</v>
      </c>
      <c r="F96" s="190"/>
      <c r="G96" s="191">
        <f>G97+G107</f>
        <v>714.92700000000002</v>
      </c>
      <c r="H96" s="191">
        <f t="shared" ref="H96:I96" si="34">H97+H107</f>
        <v>714.92700000000002</v>
      </c>
      <c r="I96" s="191">
        <f t="shared" si="34"/>
        <v>714.92700000000002</v>
      </c>
    </row>
    <row r="97" spans="1:9" s="119" customFormat="1" ht="45">
      <c r="A97" s="33">
        <v>89</v>
      </c>
      <c r="B97" s="124" t="s">
        <v>335</v>
      </c>
      <c r="C97" s="184">
        <v>807</v>
      </c>
      <c r="D97" s="190" t="s">
        <v>115</v>
      </c>
      <c r="E97" s="190" t="s">
        <v>169</v>
      </c>
      <c r="F97" s="190"/>
      <c r="G97" s="191">
        <f>G98++G101+G104</f>
        <v>694.92700000000002</v>
      </c>
      <c r="H97" s="191">
        <f t="shared" ref="H97:I97" si="35">H98++H101+H104</f>
        <v>694.92700000000002</v>
      </c>
      <c r="I97" s="191">
        <f t="shared" si="35"/>
        <v>694.92700000000002</v>
      </c>
    </row>
    <row r="98" spans="1:9" s="119" customFormat="1" ht="94.5" customHeight="1">
      <c r="A98" s="33">
        <v>90</v>
      </c>
      <c r="B98" s="131" t="s">
        <v>391</v>
      </c>
      <c r="C98" s="184">
        <v>807</v>
      </c>
      <c r="D98" s="190" t="s">
        <v>115</v>
      </c>
      <c r="E98" s="190" t="s">
        <v>170</v>
      </c>
      <c r="F98" s="190"/>
      <c r="G98" s="191">
        <f t="shared" ref="G98:I99" si="36">G99</f>
        <v>638.42999999999995</v>
      </c>
      <c r="H98" s="191">
        <f t="shared" si="36"/>
        <v>638.42999999999995</v>
      </c>
      <c r="I98" s="191">
        <f t="shared" si="36"/>
        <v>638.42999999999995</v>
      </c>
    </row>
    <row r="99" spans="1:9" s="119" customFormat="1" ht="30">
      <c r="A99" s="33">
        <v>91</v>
      </c>
      <c r="B99" s="97" t="s">
        <v>132</v>
      </c>
      <c r="C99" s="184">
        <v>807</v>
      </c>
      <c r="D99" s="190" t="s">
        <v>115</v>
      </c>
      <c r="E99" s="190" t="s">
        <v>170</v>
      </c>
      <c r="F99" s="190" t="s">
        <v>47</v>
      </c>
      <c r="G99" s="191">
        <f t="shared" si="36"/>
        <v>638.42999999999995</v>
      </c>
      <c r="H99" s="191">
        <f t="shared" si="36"/>
        <v>638.42999999999995</v>
      </c>
      <c r="I99" s="191">
        <f t="shared" si="36"/>
        <v>638.42999999999995</v>
      </c>
    </row>
    <row r="100" spans="1:9" s="119" customFormat="1" ht="45">
      <c r="A100" s="33">
        <v>92</v>
      </c>
      <c r="B100" s="98" t="s">
        <v>131</v>
      </c>
      <c r="C100" s="184">
        <v>807</v>
      </c>
      <c r="D100" s="190" t="s">
        <v>115</v>
      </c>
      <c r="E100" s="190" t="s">
        <v>170</v>
      </c>
      <c r="F100" s="190" t="s">
        <v>41</v>
      </c>
      <c r="G100" s="191">
        <v>638.42999999999995</v>
      </c>
      <c r="H100" s="191">
        <v>638.42999999999995</v>
      </c>
      <c r="I100" s="191">
        <v>638.42999999999995</v>
      </c>
    </row>
    <row r="101" spans="1:9" s="119" customFormat="1" ht="105">
      <c r="A101" s="33">
        <v>93</v>
      </c>
      <c r="B101" s="124" t="s">
        <v>337</v>
      </c>
      <c r="C101" s="184">
        <v>807</v>
      </c>
      <c r="D101" s="190" t="s">
        <v>115</v>
      </c>
      <c r="E101" s="190" t="s">
        <v>171</v>
      </c>
      <c r="F101" s="190"/>
      <c r="G101" s="191">
        <f>G103</f>
        <v>35.200000000000003</v>
      </c>
      <c r="H101" s="191">
        <f>H103</f>
        <v>35.200000000000003</v>
      </c>
      <c r="I101" s="191">
        <f>I103</f>
        <v>35.200000000000003</v>
      </c>
    </row>
    <row r="102" spans="1:9" s="119" customFormat="1" ht="30">
      <c r="A102" s="33">
        <v>94</v>
      </c>
      <c r="B102" s="97" t="s">
        <v>132</v>
      </c>
      <c r="C102" s="184">
        <v>807</v>
      </c>
      <c r="D102" s="190" t="s">
        <v>115</v>
      </c>
      <c r="E102" s="190" t="s">
        <v>172</v>
      </c>
      <c r="F102" s="190" t="s">
        <v>47</v>
      </c>
      <c r="G102" s="191">
        <f>G103</f>
        <v>35.200000000000003</v>
      </c>
      <c r="H102" s="191">
        <f>H103</f>
        <v>35.200000000000003</v>
      </c>
      <c r="I102" s="191">
        <f>I103</f>
        <v>35.200000000000003</v>
      </c>
    </row>
    <row r="103" spans="1:9" s="119" customFormat="1" ht="48" customHeight="1">
      <c r="A103" s="33">
        <v>95</v>
      </c>
      <c r="B103" s="98" t="s">
        <v>131</v>
      </c>
      <c r="C103" s="184">
        <v>807</v>
      </c>
      <c r="D103" s="190" t="s">
        <v>115</v>
      </c>
      <c r="E103" s="190" t="s">
        <v>172</v>
      </c>
      <c r="F103" s="190" t="s">
        <v>41</v>
      </c>
      <c r="G103" s="191">
        <v>35.200000000000003</v>
      </c>
      <c r="H103" s="191">
        <v>35.200000000000003</v>
      </c>
      <c r="I103" s="191">
        <v>35.200000000000003</v>
      </c>
    </row>
    <row r="104" spans="1:9" s="96" customFormat="1" ht="106.5" customHeight="1">
      <c r="A104" s="33">
        <v>96</v>
      </c>
      <c r="B104" s="100" t="s">
        <v>338</v>
      </c>
      <c r="C104" s="205">
        <v>807</v>
      </c>
      <c r="D104" s="190" t="s">
        <v>115</v>
      </c>
      <c r="E104" s="190" t="s">
        <v>173</v>
      </c>
      <c r="F104" s="195"/>
      <c r="G104" s="191">
        <f t="shared" ref="G104:I105" si="37">G105</f>
        <v>21.297000000000001</v>
      </c>
      <c r="H104" s="191">
        <f t="shared" si="37"/>
        <v>21.297000000000001</v>
      </c>
      <c r="I104" s="191">
        <f t="shared" si="37"/>
        <v>21.297000000000001</v>
      </c>
    </row>
    <row r="105" spans="1:9" s="96" customFormat="1" ht="36" customHeight="1">
      <c r="A105" s="33">
        <v>97</v>
      </c>
      <c r="B105" s="97" t="s">
        <v>132</v>
      </c>
      <c r="C105" s="205">
        <v>807</v>
      </c>
      <c r="D105" s="190" t="s">
        <v>115</v>
      </c>
      <c r="E105" s="190" t="s">
        <v>173</v>
      </c>
      <c r="F105" s="190" t="s">
        <v>47</v>
      </c>
      <c r="G105" s="191">
        <f t="shared" si="37"/>
        <v>21.297000000000001</v>
      </c>
      <c r="H105" s="191">
        <f t="shared" si="37"/>
        <v>21.297000000000001</v>
      </c>
      <c r="I105" s="191">
        <f t="shared" si="37"/>
        <v>21.297000000000001</v>
      </c>
    </row>
    <row r="106" spans="1:9" s="96" customFormat="1" ht="50.25" customHeight="1">
      <c r="A106" s="33">
        <v>98</v>
      </c>
      <c r="B106" s="98" t="s">
        <v>131</v>
      </c>
      <c r="C106" s="205">
        <v>807</v>
      </c>
      <c r="D106" s="190" t="s">
        <v>115</v>
      </c>
      <c r="E106" s="190" t="s">
        <v>173</v>
      </c>
      <c r="F106" s="190" t="s">
        <v>41</v>
      </c>
      <c r="G106" s="191">
        <v>21.297000000000001</v>
      </c>
      <c r="H106" s="191">
        <v>21.297000000000001</v>
      </c>
      <c r="I106" s="191">
        <v>21.297000000000001</v>
      </c>
    </row>
    <row r="107" spans="1:9" s="96" customFormat="1" ht="51.75" customHeight="1">
      <c r="A107" s="33">
        <v>99</v>
      </c>
      <c r="B107" s="98" t="s">
        <v>136</v>
      </c>
      <c r="C107" s="205">
        <v>807</v>
      </c>
      <c r="D107" s="190" t="s">
        <v>115</v>
      </c>
      <c r="E107" s="190" t="s">
        <v>167</v>
      </c>
      <c r="F107" s="190"/>
      <c r="G107" s="191">
        <f>G108</f>
        <v>20</v>
      </c>
      <c r="H107" s="191">
        <f t="shared" ref="H107:I110" si="38">H108</f>
        <v>20</v>
      </c>
      <c r="I107" s="191">
        <f t="shared" si="38"/>
        <v>20</v>
      </c>
    </row>
    <row r="108" spans="1:9" s="96" customFormat="1" ht="72.75" customHeight="1">
      <c r="A108" s="33">
        <v>100</v>
      </c>
      <c r="B108" s="98" t="s">
        <v>356</v>
      </c>
      <c r="C108" s="205">
        <v>807</v>
      </c>
      <c r="D108" s="190" t="s">
        <v>115</v>
      </c>
      <c r="E108" s="190" t="s">
        <v>357</v>
      </c>
      <c r="F108" s="195"/>
      <c r="G108" s="191">
        <f>G109</f>
        <v>20</v>
      </c>
      <c r="H108" s="191">
        <f t="shared" si="38"/>
        <v>20</v>
      </c>
      <c r="I108" s="191">
        <f t="shared" si="38"/>
        <v>20</v>
      </c>
    </row>
    <row r="109" spans="1:9" s="96" customFormat="1" ht="140.25" customHeight="1">
      <c r="A109" s="33">
        <v>101</v>
      </c>
      <c r="B109" s="100" t="s">
        <v>358</v>
      </c>
      <c r="C109" s="205">
        <v>807</v>
      </c>
      <c r="D109" s="190" t="s">
        <v>115</v>
      </c>
      <c r="E109" s="190" t="s">
        <v>359</v>
      </c>
      <c r="F109" s="190"/>
      <c r="G109" s="191">
        <f>G110</f>
        <v>20</v>
      </c>
      <c r="H109" s="191">
        <f t="shared" si="38"/>
        <v>20</v>
      </c>
      <c r="I109" s="191">
        <f t="shared" si="38"/>
        <v>20</v>
      </c>
    </row>
    <row r="110" spans="1:9" s="96" customFormat="1" ht="37.5" customHeight="1">
      <c r="A110" s="33">
        <v>102</v>
      </c>
      <c r="B110" s="97" t="s">
        <v>132</v>
      </c>
      <c r="C110" s="205">
        <v>807</v>
      </c>
      <c r="D110" s="190" t="s">
        <v>115</v>
      </c>
      <c r="E110" s="190" t="s">
        <v>359</v>
      </c>
      <c r="F110" s="190" t="s">
        <v>47</v>
      </c>
      <c r="G110" s="191">
        <f>G111</f>
        <v>20</v>
      </c>
      <c r="H110" s="191">
        <f t="shared" si="38"/>
        <v>20</v>
      </c>
      <c r="I110" s="191">
        <f t="shared" si="38"/>
        <v>20</v>
      </c>
    </row>
    <row r="111" spans="1:9" s="96" customFormat="1" ht="41.25" customHeight="1">
      <c r="A111" s="33">
        <v>103</v>
      </c>
      <c r="B111" s="97" t="s">
        <v>2</v>
      </c>
      <c r="C111" s="205">
        <v>807</v>
      </c>
      <c r="D111" s="190" t="s">
        <v>115</v>
      </c>
      <c r="E111" s="190" t="s">
        <v>359</v>
      </c>
      <c r="F111" s="190" t="s">
        <v>41</v>
      </c>
      <c r="G111" s="191">
        <v>20</v>
      </c>
      <c r="H111" s="191">
        <v>20</v>
      </c>
      <c r="I111" s="191">
        <v>20</v>
      </c>
    </row>
    <row r="112" spans="1:9" s="96" customFormat="1" ht="33" customHeight="1">
      <c r="A112" s="33">
        <v>104</v>
      </c>
      <c r="B112" s="98" t="s">
        <v>262</v>
      </c>
      <c r="C112" s="205">
        <v>807</v>
      </c>
      <c r="D112" s="190" t="s">
        <v>263</v>
      </c>
      <c r="E112" s="190"/>
      <c r="F112" s="190"/>
      <c r="G112" s="191">
        <f>G113</f>
        <v>56.930999999999997</v>
      </c>
      <c r="H112" s="191">
        <f t="shared" ref="H112:I114" si="39">H113</f>
        <v>56.930999999999997</v>
      </c>
      <c r="I112" s="191">
        <f t="shared" si="39"/>
        <v>56.930999999999997</v>
      </c>
    </row>
    <row r="113" spans="1:9" s="96" customFormat="1" ht="33" customHeight="1">
      <c r="A113" s="33">
        <v>105</v>
      </c>
      <c r="B113" s="98" t="s">
        <v>45</v>
      </c>
      <c r="C113" s="205">
        <v>807</v>
      </c>
      <c r="D113" s="190" t="s">
        <v>263</v>
      </c>
      <c r="E113" s="190" t="s">
        <v>152</v>
      </c>
      <c r="F113" s="190"/>
      <c r="G113" s="191">
        <f>G114</f>
        <v>56.930999999999997</v>
      </c>
      <c r="H113" s="191">
        <f t="shared" si="39"/>
        <v>56.930999999999997</v>
      </c>
      <c r="I113" s="191">
        <f t="shared" si="39"/>
        <v>56.930999999999997</v>
      </c>
    </row>
    <row r="114" spans="1:9" s="96" customFormat="1" ht="33" customHeight="1">
      <c r="A114" s="33">
        <v>106</v>
      </c>
      <c r="B114" s="98" t="s">
        <v>183</v>
      </c>
      <c r="C114" s="205">
        <v>807</v>
      </c>
      <c r="D114" s="190" t="s">
        <v>263</v>
      </c>
      <c r="E114" s="190" t="s">
        <v>160</v>
      </c>
      <c r="F114" s="190"/>
      <c r="G114" s="191">
        <f>G115</f>
        <v>56.930999999999997</v>
      </c>
      <c r="H114" s="191">
        <f t="shared" si="39"/>
        <v>56.930999999999997</v>
      </c>
      <c r="I114" s="191">
        <f t="shared" si="39"/>
        <v>56.930999999999997</v>
      </c>
    </row>
    <row r="115" spans="1:9" s="96" customFormat="1" ht="75.75" customHeight="1">
      <c r="A115" s="33">
        <v>107</v>
      </c>
      <c r="B115" s="131" t="s">
        <v>268</v>
      </c>
      <c r="C115" s="205">
        <v>807</v>
      </c>
      <c r="D115" s="190" t="s">
        <v>263</v>
      </c>
      <c r="E115" s="190" t="s">
        <v>269</v>
      </c>
      <c r="F115" s="195"/>
      <c r="G115" s="191">
        <f t="shared" ref="G115:I116" si="40">G116</f>
        <v>56.930999999999997</v>
      </c>
      <c r="H115" s="191">
        <f t="shared" si="40"/>
        <v>56.930999999999997</v>
      </c>
      <c r="I115" s="191">
        <f t="shared" si="40"/>
        <v>56.930999999999997</v>
      </c>
    </row>
    <row r="116" spans="1:9" s="96" customFormat="1" ht="33" customHeight="1">
      <c r="A116" s="33">
        <v>108</v>
      </c>
      <c r="B116" s="97" t="s">
        <v>35</v>
      </c>
      <c r="C116" s="205">
        <v>807</v>
      </c>
      <c r="D116" s="190" t="s">
        <v>263</v>
      </c>
      <c r="E116" s="190" t="s">
        <v>269</v>
      </c>
      <c r="F116" s="190" t="s">
        <v>57</v>
      </c>
      <c r="G116" s="191">
        <f t="shared" si="40"/>
        <v>56.930999999999997</v>
      </c>
      <c r="H116" s="191">
        <f t="shared" si="40"/>
        <v>56.930999999999997</v>
      </c>
      <c r="I116" s="191">
        <f t="shared" si="40"/>
        <v>56.930999999999997</v>
      </c>
    </row>
    <row r="117" spans="1:9" s="96" customFormat="1" ht="33" customHeight="1">
      <c r="A117" s="33">
        <v>109</v>
      </c>
      <c r="B117" s="97" t="s">
        <v>40</v>
      </c>
      <c r="C117" s="205">
        <v>807</v>
      </c>
      <c r="D117" s="190" t="s">
        <v>263</v>
      </c>
      <c r="E117" s="190" t="s">
        <v>269</v>
      </c>
      <c r="F117" s="190" t="s">
        <v>42</v>
      </c>
      <c r="G117" s="196">
        <v>56.930999999999997</v>
      </c>
      <c r="H117" s="196">
        <v>56.930999999999997</v>
      </c>
      <c r="I117" s="196">
        <v>56.930999999999997</v>
      </c>
    </row>
    <row r="118" spans="1:9" s="119" customFormat="1" ht="33" customHeight="1">
      <c r="A118" s="33">
        <v>110</v>
      </c>
      <c r="B118" s="130" t="s">
        <v>193</v>
      </c>
      <c r="C118" s="184">
        <v>807</v>
      </c>
      <c r="D118" s="197" t="s">
        <v>108</v>
      </c>
      <c r="E118" s="197"/>
      <c r="F118" s="197"/>
      <c r="G118" s="194">
        <f t="shared" ref="G118:I123" si="41">G119</f>
        <v>2971.123</v>
      </c>
      <c r="H118" s="194">
        <f t="shared" si="41"/>
        <v>2971.123</v>
      </c>
      <c r="I118" s="194">
        <f t="shared" si="41"/>
        <v>2971.123</v>
      </c>
    </row>
    <row r="119" spans="1:9" s="119" customFormat="1" ht="33" customHeight="1">
      <c r="A119" s="33">
        <v>111</v>
      </c>
      <c r="B119" s="98" t="s">
        <v>36</v>
      </c>
      <c r="C119" s="184">
        <v>807</v>
      </c>
      <c r="D119" s="190" t="s">
        <v>109</v>
      </c>
      <c r="E119" s="190"/>
      <c r="F119" s="190"/>
      <c r="G119" s="191">
        <f>G120</f>
        <v>2971.123</v>
      </c>
      <c r="H119" s="191">
        <f t="shared" si="41"/>
        <v>2971.123</v>
      </c>
      <c r="I119" s="191">
        <f t="shared" si="41"/>
        <v>2971.123</v>
      </c>
    </row>
    <row r="120" spans="1:9" s="119" customFormat="1" ht="33" customHeight="1">
      <c r="A120" s="33">
        <v>112</v>
      </c>
      <c r="B120" s="98" t="s">
        <v>45</v>
      </c>
      <c r="C120" s="184">
        <v>807</v>
      </c>
      <c r="D120" s="190" t="s">
        <v>109</v>
      </c>
      <c r="E120" s="195" t="s">
        <v>152</v>
      </c>
      <c r="F120" s="195"/>
      <c r="G120" s="191">
        <f>G121</f>
        <v>2971.123</v>
      </c>
      <c r="H120" s="191">
        <f t="shared" si="41"/>
        <v>2971.123</v>
      </c>
      <c r="I120" s="191">
        <f t="shared" si="41"/>
        <v>2971.123</v>
      </c>
    </row>
    <row r="121" spans="1:9" s="119" customFormat="1" ht="33" customHeight="1">
      <c r="A121" s="33">
        <v>113</v>
      </c>
      <c r="B121" s="98" t="s">
        <v>178</v>
      </c>
      <c r="C121" s="184">
        <v>807</v>
      </c>
      <c r="D121" s="190" t="s">
        <v>109</v>
      </c>
      <c r="E121" s="195" t="s">
        <v>218</v>
      </c>
      <c r="F121" s="195"/>
      <c r="G121" s="191">
        <f>G122</f>
        <v>2971.123</v>
      </c>
      <c r="H121" s="191">
        <f t="shared" si="41"/>
        <v>2971.123</v>
      </c>
      <c r="I121" s="191">
        <f t="shared" si="41"/>
        <v>2971.123</v>
      </c>
    </row>
    <row r="122" spans="1:9" s="119" customFormat="1" ht="105" customHeight="1">
      <c r="A122" s="33">
        <v>114</v>
      </c>
      <c r="B122" s="100" t="s">
        <v>348</v>
      </c>
      <c r="C122" s="184">
        <v>807</v>
      </c>
      <c r="D122" s="190" t="s">
        <v>109</v>
      </c>
      <c r="E122" s="195" t="s">
        <v>219</v>
      </c>
      <c r="F122" s="195"/>
      <c r="G122" s="191">
        <f t="shared" si="41"/>
        <v>2971.123</v>
      </c>
      <c r="H122" s="191">
        <f t="shared" si="41"/>
        <v>2971.123</v>
      </c>
      <c r="I122" s="191">
        <f t="shared" si="41"/>
        <v>2971.123</v>
      </c>
    </row>
    <row r="123" spans="1:9" s="119" customFormat="1" ht="33" customHeight="1">
      <c r="A123" s="33">
        <v>115</v>
      </c>
      <c r="B123" s="97" t="s">
        <v>35</v>
      </c>
      <c r="C123" s="184">
        <v>807</v>
      </c>
      <c r="D123" s="190" t="s">
        <v>109</v>
      </c>
      <c r="E123" s="195" t="s">
        <v>219</v>
      </c>
      <c r="F123" s="195" t="s">
        <v>57</v>
      </c>
      <c r="G123" s="191">
        <f t="shared" si="41"/>
        <v>2971.123</v>
      </c>
      <c r="H123" s="191">
        <f t="shared" si="41"/>
        <v>2971.123</v>
      </c>
      <c r="I123" s="191">
        <f t="shared" si="41"/>
        <v>2971.123</v>
      </c>
    </row>
    <row r="124" spans="1:9" s="119" customFormat="1" ht="33" customHeight="1">
      <c r="A124" s="33">
        <v>116</v>
      </c>
      <c r="B124" s="97" t="s">
        <v>40</v>
      </c>
      <c r="C124" s="184">
        <v>807</v>
      </c>
      <c r="D124" s="190" t="s">
        <v>109</v>
      </c>
      <c r="E124" s="195" t="s">
        <v>219</v>
      </c>
      <c r="F124" s="195" t="s">
        <v>42</v>
      </c>
      <c r="G124" s="196">
        <f>721.016+2250.107</f>
        <v>2971.123</v>
      </c>
      <c r="H124" s="196">
        <f t="shared" ref="H124:I124" si="42">721.016+2250.107</f>
        <v>2971.123</v>
      </c>
      <c r="I124" s="196">
        <f t="shared" si="42"/>
        <v>2971.123</v>
      </c>
    </row>
    <row r="125" spans="1:9" s="121" customFormat="1" ht="33" customHeight="1">
      <c r="A125" s="33">
        <v>117</v>
      </c>
      <c r="B125" s="217" t="s">
        <v>264</v>
      </c>
      <c r="C125" s="182">
        <v>807</v>
      </c>
      <c r="D125" s="197" t="s">
        <v>265</v>
      </c>
      <c r="E125" s="197"/>
      <c r="F125" s="206"/>
      <c r="G125" s="194">
        <f>G126</f>
        <v>9.6</v>
      </c>
      <c r="H125" s="194">
        <f t="shared" ref="H125:I129" si="43">H126</f>
        <v>9.6</v>
      </c>
      <c r="I125" s="194">
        <f t="shared" si="43"/>
        <v>9.6</v>
      </c>
    </row>
    <row r="126" spans="1:9" s="119" customFormat="1" ht="33" customHeight="1">
      <c r="A126" s="33">
        <v>118</v>
      </c>
      <c r="B126" s="97" t="s">
        <v>45</v>
      </c>
      <c r="C126" s="184">
        <v>807</v>
      </c>
      <c r="D126" s="190" t="s">
        <v>267</v>
      </c>
      <c r="E126" s="190" t="s">
        <v>152</v>
      </c>
      <c r="F126" s="207"/>
      <c r="G126" s="191">
        <f t="shared" ref="G126:I127" si="44">G128</f>
        <v>9.6</v>
      </c>
      <c r="H126" s="191">
        <f t="shared" si="44"/>
        <v>9.6</v>
      </c>
      <c r="I126" s="191">
        <f t="shared" si="44"/>
        <v>9.6</v>
      </c>
    </row>
    <row r="127" spans="1:9" s="119" customFormat="1" ht="33" customHeight="1">
      <c r="A127" s="33">
        <v>119</v>
      </c>
      <c r="B127" s="98" t="s">
        <v>183</v>
      </c>
      <c r="C127" s="184">
        <v>807</v>
      </c>
      <c r="D127" s="190" t="s">
        <v>267</v>
      </c>
      <c r="E127" s="190" t="s">
        <v>160</v>
      </c>
      <c r="F127" s="207"/>
      <c r="G127" s="191">
        <f t="shared" si="44"/>
        <v>9.6</v>
      </c>
      <c r="H127" s="191">
        <f t="shared" si="44"/>
        <v>9.6</v>
      </c>
      <c r="I127" s="191">
        <f t="shared" si="44"/>
        <v>9.6</v>
      </c>
    </row>
    <row r="128" spans="1:9" s="119" customFormat="1" ht="33" customHeight="1">
      <c r="A128" s="33">
        <v>120</v>
      </c>
      <c r="B128" s="157" t="s">
        <v>266</v>
      </c>
      <c r="C128" s="184">
        <v>807</v>
      </c>
      <c r="D128" s="190" t="s">
        <v>267</v>
      </c>
      <c r="E128" s="190" t="s">
        <v>270</v>
      </c>
      <c r="F128" s="207"/>
      <c r="G128" s="191">
        <f>G129</f>
        <v>9.6</v>
      </c>
      <c r="H128" s="191">
        <f t="shared" si="43"/>
        <v>9.6</v>
      </c>
      <c r="I128" s="191">
        <f t="shared" si="43"/>
        <v>9.6</v>
      </c>
    </row>
    <row r="129" spans="1:9" s="119" customFormat="1" ht="33" customHeight="1">
      <c r="A129" s="33">
        <v>121</v>
      </c>
      <c r="B129" s="97" t="s">
        <v>132</v>
      </c>
      <c r="C129" s="184">
        <v>807</v>
      </c>
      <c r="D129" s="190" t="s">
        <v>267</v>
      </c>
      <c r="E129" s="190" t="s">
        <v>270</v>
      </c>
      <c r="F129" s="207" t="s">
        <v>47</v>
      </c>
      <c r="G129" s="191">
        <f>G130</f>
        <v>9.6</v>
      </c>
      <c r="H129" s="191">
        <f t="shared" si="43"/>
        <v>9.6</v>
      </c>
      <c r="I129" s="191">
        <f t="shared" si="43"/>
        <v>9.6</v>
      </c>
    </row>
    <row r="130" spans="1:9" s="119" customFormat="1" ht="42.75" customHeight="1">
      <c r="A130" s="33">
        <v>122</v>
      </c>
      <c r="B130" s="97" t="s">
        <v>131</v>
      </c>
      <c r="C130" s="184">
        <v>807</v>
      </c>
      <c r="D130" s="190" t="s">
        <v>267</v>
      </c>
      <c r="E130" s="190" t="s">
        <v>270</v>
      </c>
      <c r="F130" s="207" t="s">
        <v>41</v>
      </c>
      <c r="G130" s="151">
        <v>9.6</v>
      </c>
      <c r="H130" s="151">
        <v>9.6</v>
      </c>
      <c r="I130" s="151">
        <v>9.6</v>
      </c>
    </row>
    <row r="131" spans="1:9" s="216" customFormat="1" ht="33" customHeight="1">
      <c r="A131" s="33">
        <v>123</v>
      </c>
      <c r="B131" s="291" t="s">
        <v>286</v>
      </c>
      <c r="C131" s="182">
        <v>807</v>
      </c>
      <c r="D131" s="197" t="s">
        <v>291</v>
      </c>
      <c r="E131" s="206"/>
      <c r="F131" s="197"/>
      <c r="G131" s="194">
        <f>G136</f>
        <v>122.807</v>
      </c>
      <c r="H131" s="194">
        <f>H136</f>
        <v>122.807</v>
      </c>
      <c r="I131" s="194">
        <f>I136</f>
        <v>122.807</v>
      </c>
    </row>
    <row r="132" spans="1:9" s="166" customFormat="1" ht="28.5" customHeight="1">
      <c r="A132" s="33">
        <v>124</v>
      </c>
      <c r="B132" s="97" t="s">
        <v>45</v>
      </c>
      <c r="C132" s="184">
        <v>807</v>
      </c>
      <c r="D132" s="190" t="s">
        <v>292</v>
      </c>
      <c r="E132" s="207" t="s">
        <v>152</v>
      </c>
      <c r="F132" s="190"/>
      <c r="G132" s="191">
        <f>G133</f>
        <v>122.807</v>
      </c>
      <c r="H132" s="191">
        <f t="shared" ref="H132:I132" si="45">H133</f>
        <v>122.807</v>
      </c>
      <c r="I132" s="191">
        <f t="shared" si="45"/>
        <v>122.807</v>
      </c>
    </row>
    <row r="133" spans="1:9" s="165" customFormat="1" ht="28.5" customHeight="1">
      <c r="A133" s="33">
        <v>125</v>
      </c>
      <c r="B133" s="124" t="s">
        <v>287</v>
      </c>
      <c r="C133" s="184">
        <v>807</v>
      </c>
      <c r="D133" s="190" t="s">
        <v>292</v>
      </c>
      <c r="E133" s="190" t="s">
        <v>296</v>
      </c>
      <c r="F133" s="199"/>
      <c r="G133" s="191">
        <f>G136</f>
        <v>122.807</v>
      </c>
      <c r="H133" s="191">
        <f>H136</f>
        <v>122.807</v>
      </c>
      <c r="I133" s="191">
        <f>I136</f>
        <v>122.807</v>
      </c>
    </row>
    <row r="134" spans="1:9" s="165" customFormat="1" ht="39" customHeight="1">
      <c r="A134" s="33">
        <v>126</v>
      </c>
      <c r="B134" s="124" t="s">
        <v>288</v>
      </c>
      <c r="C134" s="184">
        <v>807</v>
      </c>
      <c r="D134" s="190" t="s">
        <v>292</v>
      </c>
      <c r="E134" s="190" t="s">
        <v>297</v>
      </c>
      <c r="F134" s="197"/>
      <c r="G134" s="191">
        <f>G136</f>
        <v>122.807</v>
      </c>
      <c r="H134" s="191">
        <f>H136</f>
        <v>122.807</v>
      </c>
      <c r="I134" s="191">
        <f>I136</f>
        <v>122.807</v>
      </c>
    </row>
    <row r="135" spans="1:9" s="165" customFormat="1" ht="33" customHeight="1">
      <c r="A135" s="33">
        <v>127</v>
      </c>
      <c r="B135" s="124" t="s">
        <v>289</v>
      </c>
      <c r="C135" s="184">
        <v>807</v>
      </c>
      <c r="D135" s="190" t="s">
        <v>292</v>
      </c>
      <c r="E135" s="190" t="s">
        <v>297</v>
      </c>
      <c r="F135" s="190" t="s">
        <v>293</v>
      </c>
      <c r="G135" s="191">
        <f>G136</f>
        <v>122.807</v>
      </c>
      <c r="H135" s="191">
        <f>H136</f>
        <v>122.807</v>
      </c>
      <c r="I135" s="191">
        <f>I136</f>
        <v>122.807</v>
      </c>
    </row>
    <row r="136" spans="1:9" s="165" customFormat="1" ht="33" customHeight="1">
      <c r="A136" s="33">
        <v>128</v>
      </c>
      <c r="B136" s="124" t="s">
        <v>290</v>
      </c>
      <c r="C136" s="184">
        <v>807</v>
      </c>
      <c r="D136" s="190" t="s">
        <v>292</v>
      </c>
      <c r="E136" s="190" t="s">
        <v>297</v>
      </c>
      <c r="F136" s="190" t="s">
        <v>294</v>
      </c>
      <c r="G136" s="151">
        <v>122.807</v>
      </c>
      <c r="H136" s="151">
        <v>122.807</v>
      </c>
      <c r="I136" s="151">
        <v>122.807</v>
      </c>
    </row>
    <row r="137" spans="1:9" s="119" customFormat="1" ht="33" customHeight="1">
      <c r="A137" s="33">
        <v>129</v>
      </c>
      <c r="B137" s="132" t="s">
        <v>4</v>
      </c>
      <c r="C137" s="137"/>
      <c r="D137" s="190"/>
      <c r="E137" s="190"/>
      <c r="F137" s="190"/>
      <c r="G137" s="154">
        <v>0</v>
      </c>
      <c r="H137" s="175">
        <v>322.58699999999999</v>
      </c>
      <c r="I137" s="175">
        <v>644.23400000000004</v>
      </c>
    </row>
    <row r="138" spans="1:9" s="119" customFormat="1" ht="33" customHeight="1">
      <c r="A138" s="33">
        <v>130</v>
      </c>
      <c r="B138" s="127" t="s">
        <v>5</v>
      </c>
      <c r="C138" s="127"/>
      <c r="D138" s="127"/>
      <c r="E138" s="127"/>
      <c r="F138" s="127"/>
      <c r="G138" s="208">
        <f>G10+G51+G60+G67+G80+G118+G125+G131+G137</f>
        <v>13557.893000000004</v>
      </c>
      <c r="H138" s="208">
        <f t="shared" ref="H138:I138" si="46">H10+H51+H60+H67+H80+H118+H125+H131+H137</f>
        <v>13279.073</v>
      </c>
      <c r="I138" s="208">
        <f t="shared" si="46"/>
        <v>98728.773000000001</v>
      </c>
    </row>
    <row r="139" spans="1:9" s="119" customFormat="1" ht="33" customHeight="1">
      <c r="C139" s="209"/>
      <c r="D139" s="209"/>
      <c r="E139" s="209"/>
      <c r="F139" s="209"/>
      <c r="G139" s="209"/>
      <c r="H139" s="210"/>
      <c r="I139" s="210"/>
    </row>
  </sheetData>
  <autoFilter ref="A8:J138"/>
  <mergeCells count="4">
    <mergeCell ref="E1:I1"/>
    <mergeCell ref="B5:I5"/>
    <mergeCell ref="B2:D2"/>
    <mergeCell ref="F2:I2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1" orientation="portrait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I159"/>
  <sheetViews>
    <sheetView view="pageBreakPreview" topLeftCell="A143" zoomScaleSheetLayoutView="100" workbookViewId="0">
      <selection activeCell="B157" sqref="B157"/>
    </sheetView>
  </sheetViews>
  <sheetFormatPr defaultRowHeight="12.75"/>
  <cols>
    <col min="1" max="1" width="6" style="5" customWidth="1"/>
    <col min="2" max="2" width="55.7109375" style="245" customWidth="1"/>
    <col min="3" max="3" width="9.140625" style="93" customWidth="1"/>
    <col min="4" max="4" width="13.7109375" style="93" customWidth="1"/>
    <col min="5" max="6" width="9.140625" style="93" customWidth="1"/>
    <col min="7" max="7" width="12.42578125" style="93" customWidth="1"/>
    <col min="8" max="8" width="11.5703125" style="93" customWidth="1"/>
    <col min="9" max="9" width="11.28515625" style="93" customWidth="1"/>
    <col min="10" max="16384" width="9.140625" style="5"/>
  </cols>
  <sheetData>
    <row r="2" spans="1:9" ht="17.25" customHeight="1">
      <c r="A2" s="364" t="s">
        <v>339</v>
      </c>
      <c r="B2" s="364"/>
      <c r="C2" s="364"/>
      <c r="D2" s="364"/>
      <c r="E2" s="364"/>
      <c r="F2" s="364"/>
      <c r="G2" s="364"/>
    </row>
    <row r="3" spans="1:9" s="117" customFormat="1" ht="57.75" customHeight="1">
      <c r="A3" s="313"/>
      <c r="B3" s="313"/>
      <c r="C3" s="313"/>
      <c r="D3" s="313"/>
      <c r="E3" s="116"/>
      <c r="F3" s="361" t="s">
        <v>424</v>
      </c>
      <c r="G3" s="361"/>
      <c r="H3" s="361"/>
      <c r="I3" s="361"/>
    </row>
    <row r="4" spans="1:9" s="117" customFormat="1" ht="21.75" customHeight="1">
      <c r="A4" s="280"/>
      <c r="B4" s="280"/>
      <c r="C4" s="280"/>
      <c r="D4" s="280"/>
      <c r="E4" s="116"/>
      <c r="F4" s="361"/>
      <c r="G4" s="361"/>
      <c r="H4" s="361"/>
      <c r="I4" s="361"/>
    </row>
    <row r="5" spans="1:9" ht="60" customHeight="1">
      <c r="A5" s="365" t="s">
        <v>425</v>
      </c>
      <c r="B5" s="365"/>
      <c r="C5" s="365"/>
      <c r="D5" s="365"/>
      <c r="E5" s="365"/>
      <c r="F5" s="365"/>
      <c r="G5" s="365"/>
      <c r="H5" s="365"/>
    </row>
    <row r="7" spans="1:9" ht="13.5" thickBot="1">
      <c r="G7" s="211" t="s">
        <v>62</v>
      </c>
    </row>
    <row r="8" spans="1:9" s="234" customFormat="1" ht="87.75" customHeight="1" thickBot="1">
      <c r="A8" s="226" t="s">
        <v>27</v>
      </c>
      <c r="B8" s="236" t="s">
        <v>251</v>
      </c>
      <c r="C8" s="226" t="s">
        <v>250</v>
      </c>
      <c r="D8" s="227" t="s">
        <v>48</v>
      </c>
      <c r="E8" s="227" t="s">
        <v>49</v>
      </c>
      <c r="F8" s="227" t="s">
        <v>107</v>
      </c>
      <c r="G8" s="228" t="s">
        <v>307</v>
      </c>
      <c r="H8" s="228" t="s">
        <v>410</v>
      </c>
      <c r="I8" s="228" t="s">
        <v>415</v>
      </c>
    </row>
    <row r="9" spans="1:9" s="234" customFormat="1" ht="13.5" thickBot="1">
      <c r="A9" s="229">
        <v>1</v>
      </c>
      <c r="B9" s="279">
        <v>2</v>
      </c>
      <c r="C9" s="230" t="s">
        <v>63</v>
      </c>
      <c r="D9" s="230" t="s">
        <v>64</v>
      </c>
      <c r="E9" s="230" t="s">
        <v>65</v>
      </c>
      <c r="F9" s="230" t="s">
        <v>66</v>
      </c>
      <c r="G9" s="230" t="s">
        <v>124</v>
      </c>
      <c r="H9" s="230" t="s">
        <v>125</v>
      </c>
      <c r="I9" s="230" t="s">
        <v>126</v>
      </c>
    </row>
    <row r="10" spans="1:9" s="234" customFormat="1">
      <c r="A10" s="231">
        <v>1</v>
      </c>
      <c r="B10" s="237" t="s">
        <v>181</v>
      </c>
      <c r="C10" s="247"/>
      <c r="D10" s="247"/>
      <c r="E10" s="247"/>
      <c r="F10" s="247"/>
      <c r="G10" s="248">
        <f>G11+G51</f>
        <v>1344.308</v>
      </c>
      <c r="H10" s="248">
        <f t="shared" ref="H10:I10" si="0">H11+H51</f>
        <v>1349.308</v>
      </c>
      <c r="I10" s="248">
        <f t="shared" si="0"/>
        <v>86974.207999999999</v>
      </c>
    </row>
    <row r="11" spans="1:9" s="234" customFormat="1" ht="29.25" customHeight="1">
      <c r="A11" s="232">
        <v>2</v>
      </c>
      <c r="B11" s="238" t="s">
        <v>14</v>
      </c>
      <c r="C11" s="249">
        <v>807</v>
      </c>
      <c r="D11" s="250" t="s">
        <v>167</v>
      </c>
      <c r="E11" s="250"/>
      <c r="F11" s="250"/>
      <c r="G11" s="251">
        <f>G12+G18+G29+G45</f>
        <v>1344.308</v>
      </c>
      <c r="H11" s="251">
        <f t="shared" ref="H11:I11" si="1">H12+H18+H29+H45</f>
        <v>1349.308</v>
      </c>
      <c r="I11" s="251">
        <f t="shared" si="1"/>
        <v>1355.308</v>
      </c>
    </row>
    <row r="12" spans="1:9" ht="25.5">
      <c r="A12" s="231">
        <v>3</v>
      </c>
      <c r="B12" s="281" t="s">
        <v>398</v>
      </c>
      <c r="C12" s="252">
        <v>807</v>
      </c>
      <c r="D12" s="255" t="s">
        <v>399</v>
      </c>
      <c r="E12" s="253"/>
      <c r="F12" s="253"/>
      <c r="G12" s="251">
        <f>G13</f>
        <v>22.923999999999999</v>
      </c>
      <c r="H12" s="251">
        <f t="shared" ref="H12:I12" si="2">H13</f>
        <v>22.923999999999999</v>
      </c>
      <c r="I12" s="251">
        <f t="shared" si="2"/>
        <v>22.923999999999999</v>
      </c>
    </row>
    <row r="13" spans="1:9" ht="78" customHeight="1">
      <c r="A13" s="232">
        <v>4</v>
      </c>
      <c r="B13" s="282" t="s">
        <v>402</v>
      </c>
      <c r="C13" s="252">
        <v>807</v>
      </c>
      <c r="D13" s="255" t="s">
        <v>399</v>
      </c>
      <c r="E13" s="253"/>
      <c r="F13" s="253"/>
      <c r="G13" s="254">
        <v>22.923999999999999</v>
      </c>
      <c r="H13" s="254">
        <v>22.923999999999999</v>
      </c>
      <c r="I13" s="254">
        <v>22.923999999999999</v>
      </c>
    </row>
    <row r="14" spans="1:9" ht="25.5">
      <c r="A14" s="231">
        <v>5</v>
      </c>
      <c r="B14" s="283" t="s">
        <v>132</v>
      </c>
      <c r="C14" s="252">
        <v>807</v>
      </c>
      <c r="D14" s="253" t="s">
        <v>401</v>
      </c>
      <c r="E14" s="253" t="s">
        <v>47</v>
      </c>
      <c r="F14" s="253"/>
      <c r="G14" s="254">
        <f>G13</f>
        <v>22.923999999999999</v>
      </c>
      <c r="H14" s="254">
        <f t="shared" ref="H14:I15" si="3">H13</f>
        <v>22.923999999999999</v>
      </c>
      <c r="I14" s="254">
        <f t="shared" si="3"/>
        <v>22.923999999999999</v>
      </c>
    </row>
    <row r="15" spans="1:9" ht="25.5">
      <c r="A15" s="232">
        <v>6</v>
      </c>
      <c r="B15" s="283" t="s">
        <v>131</v>
      </c>
      <c r="C15" s="252">
        <v>807</v>
      </c>
      <c r="D15" s="253" t="s">
        <v>401</v>
      </c>
      <c r="E15" s="253" t="s">
        <v>41</v>
      </c>
      <c r="F15" s="253"/>
      <c r="G15" s="254">
        <f>G14</f>
        <v>22.923999999999999</v>
      </c>
      <c r="H15" s="254">
        <f t="shared" si="3"/>
        <v>22.923999999999999</v>
      </c>
      <c r="I15" s="254">
        <f t="shared" si="3"/>
        <v>22.923999999999999</v>
      </c>
    </row>
    <row r="16" spans="1:9" ht="25.5">
      <c r="A16" s="231">
        <v>7</v>
      </c>
      <c r="B16" s="284" t="s">
        <v>413</v>
      </c>
      <c r="C16" s="252">
        <v>807</v>
      </c>
      <c r="D16" s="253" t="s">
        <v>401</v>
      </c>
      <c r="E16" s="253" t="s">
        <v>41</v>
      </c>
      <c r="F16" s="253" t="s">
        <v>111</v>
      </c>
      <c r="G16" s="254">
        <f t="shared" ref="G16:I17" si="4">G15</f>
        <v>22.923999999999999</v>
      </c>
      <c r="H16" s="254">
        <f t="shared" si="4"/>
        <v>22.923999999999999</v>
      </c>
      <c r="I16" s="254">
        <f t="shared" si="4"/>
        <v>22.923999999999999</v>
      </c>
    </row>
    <row r="17" spans="1:9">
      <c r="A17" s="232">
        <v>8</v>
      </c>
      <c r="B17" s="284" t="s">
        <v>38</v>
      </c>
      <c r="C17" s="252">
        <v>807</v>
      </c>
      <c r="D17" s="253" t="s">
        <v>401</v>
      </c>
      <c r="E17" s="253" t="s">
        <v>41</v>
      </c>
      <c r="F17" s="253" t="s">
        <v>110</v>
      </c>
      <c r="G17" s="254">
        <f>G16</f>
        <v>22.923999999999999</v>
      </c>
      <c r="H17" s="254">
        <f t="shared" si="4"/>
        <v>22.923999999999999</v>
      </c>
      <c r="I17" s="254">
        <f t="shared" si="4"/>
        <v>22.923999999999999</v>
      </c>
    </row>
    <row r="18" spans="1:9" s="234" customFormat="1" ht="25.5">
      <c r="A18" s="231">
        <v>9</v>
      </c>
      <c r="B18" s="238" t="s">
        <v>340</v>
      </c>
      <c r="C18" s="252">
        <v>807</v>
      </c>
      <c r="D18" s="255" t="s">
        <v>166</v>
      </c>
      <c r="E18" s="253"/>
      <c r="F18" s="253"/>
      <c r="G18" s="251">
        <f>G19+G24</f>
        <v>606.45699999999999</v>
      </c>
      <c r="H18" s="251">
        <f t="shared" ref="H18:I18" si="5">H19+H24</f>
        <v>611.45699999999999</v>
      </c>
      <c r="I18" s="251">
        <f t="shared" si="5"/>
        <v>617.45699999999999</v>
      </c>
    </row>
    <row r="19" spans="1:9" s="234" customFormat="1" ht="90" customHeight="1">
      <c r="A19" s="232">
        <v>10</v>
      </c>
      <c r="B19" s="246" t="s">
        <v>341</v>
      </c>
      <c r="C19" s="252">
        <v>807</v>
      </c>
      <c r="D19" s="253" t="s">
        <v>166</v>
      </c>
      <c r="E19" s="253"/>
      <c r="F19" s="253"/>
      <c r="G19" s="254">
        <v>212.3</v>
      </c>
      <c r="H19" s="254">
        <v>217.3</v>
      </c>
      <c r="I19" s="254">
        <v>223.3</v>
      </c>
    </row>
    <row r="20" spans="1:9" s="234" customFormat="1" ht="25.5">
      <c r="A20" s="231">
        <v>11</v>
      </c>
      <c r="B20" s="233" t="s">
        <v>132</v>
      </c>
      <c r="C20" s="252">
        <v>807</v>
      </c>
      <c r="D20" s="253" t="s">
        <v>168</v>
      </c>
      <c r="E20" s="253" t="s">
        <v>47</v>
      </c>
      <c r="F20" s="253"/>
      <c r="G20" s="254">
        <f>G19</f>
        <v>212.3</v>
      </c>
      <c r="H20" s="254">
        <f t="shared" ref="H20:I23" si="6">H19</f>
        <v>217.3</v>
      </c>
      <c r="I20" s="254">
        <f t="shared" si="6"/>
        <v>223.3</v>
      </c>
    </row>
    <row r="21" spans="1:9" s="234" customFormat="1" ht="25.5">
      <c r="A21" s="232">
        <v>12</v>
      </c>
      <c r="B21" s="233" t="s">
        <v>131</v>
      </c>
      <c r="C21" s="252">
        <v>807</v>
      </c>
      <c r="D21" s="253" t="s">
        <v>168</v>
      </c>
      <c r="E21" s="253" t="s">
        <v>41</v>
      </c>
      <c r="F21" s="253"/>
      <c r="G21" s="254">
        <f>G20</f>
        <v>212.3</v>
      </c>
      <c r="H21" s="254">
        <f t="shared" si="6"/>
        <v>217.3</v>
      </c>
      <c r="I21" s="254">
        <f t="shared" si="6"/>
        <v>223.3</v>
      </c>
    </row>
    <row r="22" spans="1:9" s="234" customFormat="1">
      <c r="A22" s="231">
        <v>13</v>
      </c>
      <c r="B22" s="233" t="s">
        <v>58</v>
      </c>
      <c r="C22" s="252">
        <v>807</v>
      </c>
      <c r="D22" s="253" t="s">
        <v>168</v>
      </c>
      <c r="E22" s="253" t="s">
        <v>41</v>
      </c>
      <c r="F22" s="253" t="s">
        <v>113</v>
      </c>
      <c r="G22" s="254">
        <f t="shared" ref="G22" si="7">G21</f>
        <v>212.3</v>
      </c>
      <c r="H22" s="254">
        <f t="shared" si="6"/>
        <v>217.3</v>
      </c>
      <c r="I22" s="254">
        <f t="shared" si="6"/>
        <v>223.3</v>
      </c>
    </row>
    <row r="23" spans="1:9" s="234" customFormat="1">
      <c r="A23" s="232">
        <v>14</v>
      </c>
      <c r="B23" s="233" t="s">
        <v>3</v>
      </c>
      <c r="C23" s="252">
        <v>807</v>
      </c>
      <c r="D23" s="253" t="s">
        <v>168</v>
      </c>
      <c r="E23" s="253" t="s">
        <v>41</v>
      </c>
      <c r="F23" s="253" t="s">
        <v>112</v>
      </c>
      <c r="G23" s="254">
        <f>G22</f>
        <v>212.3</v>
      </c>
      <c r="H23" s="254">
        <f t="shared" si="6"/>
        <v>217.3</v>
      </c>
      <c r="I23" s="254">
        <f t="shared" si="6"/>
        <v>223.3</v>
      </c>
    </row>
    <row r="24" spans="1:9" s="234" customFormat="1" ht="96.75" customHeight="1">
      <c r="A24" s="231">
        <v>15</v>
      </c>
      <c r="B24" s="233" t="s">
        <v>395</v>
      </c>
      <c r="C24" s="252">
        <v>807</v>
      </c>
      <c r="D24" s="255" t="s">
        <v>166</v>
      </c>
      <c r="E24" s="253"/>
      <c r="F24" s="253"/>
      <c r="G24" s="254">
        <v>394.15699999999998</v>
      </c>
      <c r="H24" s="254">
        <v>394.15699999999998</v>
      </c>
      <c r="I24" s="254">
        <v>394.15699999999998</v>
      </c>
    </row>
    <row r="25" spans="1:9" s="234" customFormat="1" ht="25.5">
      <c r="A25" s="232">
        <v>16</v>
      </c>
      <c r="B25" s="233" t="s">
        <v>132</v>
      </c>
      <c r="C25" s="252">
        <v>807</v>
      </c>
      <c r="D25" s="253" t="s">
        <v>390</v>
      </c>
      <c r="E25" s="253" t="s">
        <v>47</v>
      </c>
      <c r="F25" s="253"/>
      <c r="G25" s="254">
        <f>G24</f>
        <v>394.15699999999998</v>
      </c>
      <c r="H25" s="254">
        <f t="shared" ref="H25:I26" si="8">H24</f>
        <v>394.15699999999998</v>
      </c>
      <c r="I25" s="254">
        <f t="shared" si="8"/>
        <v>394.15699999999998</v>
      </c>
    </row>
    <row r="26" spans="1:9" s="234" customFormat="1" ht="25.5">
      <c r="A26" s="231">
        <v>17</v>
      </c>
      <c r="B26" s="233" t="s">
        <v>131</v>
      </c>
      <c r="C26" s="252">
        <v>807</v>
      </c>
      <c r="D26" s="253" t="s">
        <v>390</v>
      </c>
      <c r="E26" s="253" t="s">
        <v>41</v>
      </c>
      <c r="F26" s="253"/>
      <c r="G26" s="254">
        <f>G25</f>
        <v>394.15699999999998</v>
      </c>
      <c r="H26" s="254">
        <f t="shared" si="8"/>
        <v>394.15699999999998</v>
      </c>
      <c r="I26" s="254">
        <f t="shared" si="8"/>
        <v>394.15699999999998</v>
      </c>
    </row>
    <row r="27" spans="1:9" s="234" customFormat="1">
      <c r="A27" s="232">
        <v>18</v>
      </c>
      <c r="B27" s="233" t="s">
        <v>58</v>
      </c>
      <c r="C27" s="252">
        <v>807</v>
      </c>
      <c r="D27" s="253" t="s">
        <v>390</v>
      </c>
      <c r="E27" s="253" t="s">
        <v>41</v>
      </c>
      <c r="F27" s="253" t="s">
        <v>113</v>
      </c>
      <c r="G27" s="254">
        <f t="shared" ref="G27" si="9">G26</f>
        <v>394.15699999999998</v>
      </c>
      <c r="H27" s="254">
        <f t="shared" ref="H27:I27" si="10">H26</f>
        <v>394.15699999999998</v>
      </c>
      <c r="I27" s="254">
        <f t="shared" si="10"/>
        <v>394.15699999999998</v>
      </c>
    </row>
    <row r="28" spans="1:9" s="234" customFormat="1">
      <c r="A28" s="231">
        <v>19</v>
      </c>
      <c r="B28" s="233" t="s">
        <v>3</v>
      </c>
      <c r="C28" s="252">
        <v>807</v>
      </c>
      <c r="D28" s="253" t="s">
        <v>390</v>
      </c>
      <c r="E28" s="253" t="s">
        <v>41</v>
      </c>
      <c r="F28" s="253" t="s">
        <v>112</v>
      </c>
      <c r="G28" s="254">
        <f>G27</f>
        <v>394.15699999999998</v>
      </c>
      <c r="H28" s="254">
        <f t="shared" ref="H28:I28" si="11">H27</f>
        <v>394.15699999999998</v>
      </c>
      <c r="I28" s="254">
        <f t="shared" si="11"/>
        <v>394.15699999999998</v>
      </c>
    </row>
    <row r="29" spans="1:9" s="234" customFormat="1" ht="25.5">
      <c r="A29" s="232">
        <v>20</v>
      </c>
      <c r="B29" s="238" t="s">
        <v>335</v>
      </c>
      <c r="C29" s="249">
        <v>807</v>
      </c>
      <c r="D29" s="250" t="s">
        <v>169</v>
      </c>
      <c r="E29" s="250"/>
      <c r="F29" s="250"/>
      <c r="G29" s="251">
        <f>G30+G35+G40</f>
        <v>694.92700000000002</v>
      </c>
      <c r="H29" s="251">
        <f t="shared" ref="H29:I29" si="12">H30+H35+H40</f>
        <v>694.92700000000002</v>
      </c>
      <c r="I29" s="251">
        <f t="shared" si="12"/>
        <v>694.92700000000002</v>
      </c>
    </row>
    <row r="30" spans="1:9" s="234" customFormat="1" ht="56.25" customHeight="1">
      <c r="A30" s="231">
        <v>21</v>
      </c>
      <c r="B30" s="244" t="s">
        <v>336</v>
      </c>
      <c r="C30" s="252">
        <v>807</v>
      </c>
      <c r="D30" s="253" t="s">
        <v>170</v>
      </c>
      <c r="E30" s="253"/>
      <c r="F30" s="253"/>
      <c r="G30" s="254">
        <f>G31</f>
        <v>638.42999999999995</v>
      </c>
      <c r="H30" s="254">
        <f t="shared" ref="H30:I31" si="13">H31</f>
        <v>638.42999999999995</v>
      </c>
      <c r="I30" s="254">
        <f t="shared" si="13"/>
        <v>638.42999999999995</v>
      </c>
    </row>
    <row r="31" spans="1:9" s="234" customFormat="1" ht="25.5">
      <c r="A31" s="232">
        <v>22</v>
      </c>
      <c r="B31" s="233" t="s">
        <v>132</v>
      </c>
      <c r="C31" s="252">
        <v>807</v>
      </c>
      <c r="D31" s="253" t="s">
        <v>170</v>
      </c>
      <c r="E31" s="253" t="s">
        <v>47</v>
      </c>
      <c r="F31" s="253"/>
      <c r="G31" s="254">
        <f>G32</f>
        <v>638.42999999999995</v>
      </c>
      <c r="H31" s="254">
        <f t="shared" si="13"/>
        <v>638.42999999999995</v>
      </c>
      <c r="I31" s="254">
        <f t="shared" si="13"/>
        <v>638.42999999999995</v>
      </c>
    </row>
    <row r="32" spans="1:9" s="234" customFormat="1" ht="28.5" customHeight="1">
      <c r="A32" s="231">
        <v>23</v>
      </c>
      <c r="B32" s="233" t="s">
        <v>131</v>
      </c>
      <c r="C32" s="252">
        <v>807</v>
      </c>
      <c r="D32" s="253" t="s">
        <v>170</v>
      </c>
      <c r="E32" s="253" t="s">
        <v>41</v>
      </c>
      <c r="F32" s="253"/>
      <c r="G32" s="254">
        <v>638.42999999999995</v>
      </c>
      <c r="H32" s="254">
        <v>638.42999999999995</v>
      </c>
      <c r="I32" s="254">
        <v>638.42999999999995</v>
      </c>
    </row>
    <row r="33" spans="1:9" s="234" customFormat="1" ht="18" customHeight="1">
      <c r="A33" s="232">
        <v>24</v>
      </c>
      <c r="B33" s="233" t="s">
        <v>37</v>
      </c>
      <c r="C33" s="252">
        <v>807</v>
      </c>
      <c r="D33" s="253" t="s">
        <v>170</v>
      </c>
      <c r="E33" s="253" t="s">
        <v>41</v>
      </c>
      <c r="F33" s="253" t="s">
        <v>114</v>
      </c>
      <c r="G33" s="254">
        <f>G32</f>
        <v>638.42999999999995</v>
      </c>
      <c r="H33" s="254">
        <f t="shared" ref="H33:I34" si="14">H32</f>
        <v>638.42999999999995</v>
      </c>
      <c r="I33" s="254">
        <f t="shared" si="14"/>
        <v>638.42999999999995</v>
      </c>
    </row>
    <row r="34" spans="1:9" s="234" customFormat="1" ht="17.25" customHeight="1">
      <c r="A34" s="231">
        <v>25</v>
      </c>
      <c r="B34" s="233" t="s">
        <v>39</v>
      </c>
      <c r="C34" s="252">
        <v>807</v>
      </c>
      <c r="D34" s="253" t="s">
        <v>170</v>
      </c>
      <c r="E34" s="253" t="s">
        <v>41</v>
      </c>
      <c r="F34" s="253" t="s">
        <v>115</v>
      </c>
      <c r="G34" s="254">
        <f>G33</f>
        <v>638.42999999999995</v>
      </c>
      <c r="H34" s="254">
        <f t="shared" si="14"/>
        <v>638.42999999999995</v>
      </c>
      <c r="I34" s="254">
        <f t="shared" si="14"/>
        <v>638.42999999999995</v>
      </c>
    </row>
    <row r="35" spans="1:9" s="234" customFormat="1" ht="66.75" customHeight="1">
      <c r="A35" s="232">
        <v>26</v>
      </c>
      <c r="B35" s="233" t="s">
        <v>342</v>
      </c>
      <c r="C35" s="252">
        <v>807</v>
      </c>
      <c r="D35" s="253" t="s">
        <v>172</v>
      </c>
      <c r="E35" s="253"/>
      <c r="F35" s="253"/>
      <c r="G35" s="254">
        <f>G36</f>
        <v>35.200000000000003</v>
      </c>
      <c r="H35" s="254">
        <f t="shared" ref="H35:I36" si="15">H36</f>
        <v>35.200000000000003</v>
      </c>
      <c r="I35" s="254">
        <f t="shared" si="15"/>
        <v>35.200000000000003</v>
      </c>
    </row>
    <row r="36" spans="1:9" s="234" customFormat="1" ht="25.5">
      <c r="A36" s="231">
        <v>27</v>
      </c>
      <c r="B36" s="233" t="s">
        <v>132</v>
      </c>
      <c r="C36" s="252">
        <v>807</v>
      </c>
      <c r="D36" s="253" t="s">
        <v>172</v>
      </c>
      <c r="E36" s="253" t="s">
        <v>47</v>
      </c>
      <c r="F36" s="253"/>
      <c r="G36" s="254">
        <f>G37</f>
        <v>35.200000000000003</v>
      </c>
      <c r="H36" s="254">
        <f t="shared" si="15"/>
        <v>35.200000000000003</v>
      </c>
      <c r="I36" s="254">
        <f t="shared" si="15"/>
        <v>35.200000000000003</v>
      </c>
    </row>
    <row r="37" spans="1:9" s="234" customFormat="1" ht="30.75" customHeight="1">
      <c r="A37" s="232">
        <v>28</v>
      </c>
      <c r="B37" s="233" t="s">
        <v>131</v>
      </c>
      <c r="C37" s="252">
        <v>807</v>
      </c>
      <c r="D37" s="253" t="s">
        <v>172</v>
      </c>
      <c r="E37" s="253" t="s">
        <v>41</v>
      </c>
      <c r="F37" s="253"/>
      <c r="G37" s="254">
        <v>35.200000000000003</v>
      </c>
      <c r="H37" s="254">
        <v>35.200000000000003</v>
      </c>
      <c r="I37" s="254">
        <v>35.200000000000003</v>
      </c>
    </row>
    <row r="38" spans="1:9" s="234" customFormat="1" ht="13.5" customHeight="1">
      <c r="A38" s="231">
        <v>29</v>
      </c>
      <c r="B38" s="233" t="s">
        <v>37</v>
      </c>
      <c r="C38" s="252">
        <v>807</v>
      </c>
      <c r="D38" s="253" t="s">
        <v>172</v>
      </c>
      <c r="E38" s="253" t="s">
        <v>41</v>
      </c>
      <c r="F38" s="253" t="s">
        <v>114</v>
      </c>
      <c r="G38" s="254">
        <f t="shared" ref="G38:I39" si="16">G37</f>
        <v>35.200000000000003</v>
      </c>
      <c r="H38" s="254">
        <f t="shared" si="16"/>
        <v>35.200000000000003</v>
      </c>
      <c r="I38" s="254">
        <f t="shared" si="16"/>
        <v>35.200000000000003</v>
      </c>
    </row>
    <row r="39" spans="1:9" s="234" customFormat="1" ht="12.75" customHeight="1">
      <c r="A39" s="232">
        <v>30</v>
      </c>
      <c r="B39" s="233" t="s">
        <v>39</v>
      </c>
      <c r="C39" s="252">
        <v>807</v>
      </c>
      <c r="D39" s="253" t="s">
        <v>172</v>
      </c>
      <c r="E39" s="253" t="s">
        <v>41</v>
      </c>
      <c r="F39" s="253" t="s">
        <v>115</v>
      </c>
      <c r="G39" s="254">
        <f t="shared" si="16"/>
        <v>35.200000000000003</v>
      </c>
      <c r="H39" s="254">
        <f t="shared" si="16"/>
        <v>35.200000000000003</v>
      </c>
      <c r="I39" s="254">
        <f t="shared" si="16"/>
        <v>35.200000000000003</v>
      </c>
    </row>
    <row r="40" spans="1:9" s="234" customFormat="1" ht="63.75">
      <c r="A40" s="231">
        <v>31</v>
      </c>
      <c r="B40" s="233" t="s">
        <v>338</v>
      </c>
      <c r="C40" s="252">
        <v>807</v>
      </c>
      <c r="D40" s="253" t="s">
        <v>173</v>
      </c>
      <c r="E40" s="253"/>
      <c r="F40" s="253"/>
      <c r="G40" s="254">
        <f>G41</f>
        <v>21.297000000000001</v>
      </c>
      <c r="H40" s="254">
        <f t="shared" ref="H40:I41" si="17">H41</f>
        <v>21.297000000000001</v>
      </c>
      <c r="I40" s="254">
        <f t="shared" si="17"/>
        <v>21.297000000000001</v>
      </c>
    </row>
    <row r="41" spans="1:9" s="234" customFormat="1" ht="25.5">
      <c r="A41" s="232">
        <v>32</v>
      </c>
      <c r="B41" s="233" t="s">
        <v>132</v>
      </c>
      <c r="C41" s="252">
        <v>807</v>
      </c>
      <c r="D41" s="253" t="s">
        <v>173</v>
      </c>
      <c r="E41" s="253" t="s">
        <v>47</v>
      </c>
      <c r="F41" s="253"/>
      <c r="G41" s="254">
        <f>G42</f>
        <v>21.297000000000001</v>
      </c>
      <c r="H41" s="254">
        <f t="shared" si="17"/>
        <v>21.297000000000001</v>
      </c>
      <c r="I41" s="254">
        <f t="shared" si="17"/>
        <v>21.297000000000001</v>
      </c>
    </row>
    <row r="42" spans="1:9" s="234" customFormat="1" ht="29.25" customHeight="1">
      <c r="A42" s="231">
        <v>33</v>
      </c>
      <c r="B42" s="233" t="s">
        <v>131</v>
      </c>
      <c r="C42" s="252">
        <v>807</v>
      </c>
      <c r="D42" s="253" t="s">
        <v>173</v>
      </c>
      <c r="E42" s="253" t="s">
        <v>41</v>
      </c>
      <c r="F42" s="253"/>
      <c r="G42" s="254">
        <v>21.297000000000001</v>
      </c>
      <c r="H42" s="254">
        <v>21.297000000000001</v>
      </c>
      <c r="I42" s="254">
        <v>21.297000000000001</v>
      </c>
    </row>
    <row r="43" spans="1:9" s="235" customFormat="1">
      <c r="A43" s="232">
        <v>34</v>
      </c>
      <c r="B43" s="233" t="s">
        <v>37</v>
      </c>
      <c r="C43" s="252">
        <v>807</v>
      </c>
      <c r="D43" s="253" t="s">
        <v>173</v>
      </c>
      <c r="E43" s="253" t="s">
        <v>41</v>
      </c>
      <c r="F43" s="253" t="s">
        <v>114</v>
      </c>
      <c r="G43" s="254">
        <f t="shared" ref="G43:I44" si="18">G42</f>
        <v>21.297000000000001</v>
      </c>
      <c r="H43" s="254">
        <f t="shared" si="18"/>
        <v>21.297000000000001</v>
      </c>
      <c r="I43" s="254">
        <f t="shared" si="18"/>
        <v>21.297000000000001</v>
      </c>
    </row>
    <row r="44" spans="1:9" s="235" customFormat="1">
      <c r="A44" s="231">
        <v>35</v>
      </c>
      <c r="B44" s="233" t="s">
        <v>39</v>
      </c>
      <c r="C44" s="252">
        <v>807</v>
      </c>
      <c r="D44" s="253" t="s">
        <v>173</v>
      </c>
      <c r="E44" s="253" t="s">
        <v>41</v>
      </c>
      <c r="F44" s="253" t="s">
        <v>115</v>
      </c>
      <c r="G44" s="254">
        <f t="shared" si="18"/>
        <v>21.297000000000001</v>
      </c>
      <c r="H44" s="254">
        <f t="shared" si="18"/>
        <v>21.297000000000001</v>
      </c>
      <c r="I44" s="254">
        <f t="shared" si="18"/>
        <v>21.297000000000001</v>
      </c>
    </row>
    <row r="45" spans="1:9" s="234" customFormat="1" ht="38.25">
      <c r="A45" s="232">
        <v>36</v>
      </c>
      <c r="B45" s="238" t="s">
        <v>360</v>
      </c>
      <c r="C45" s="249">
        <v>807</v>
      </c>
      <c r="D45" s="256" t="s">
        <v>357</v>
      </c>
      <c r="E45" s="253"/>
      <c r="F45" s="253"/>
      <c r="G45" s="251">
        <f>G46</f>
        <v>20</v>
      </c>
      <c r="H45" s="251">
        <f t="shared" ref="H45:I45" si="19">H46</f>
        <v>20</v>
      </c>
      <c r="I45" s="251">
        <f t="shared" si="19"/>
        <v>20</v>
      </c>
    </row>
    <row r="46" spans="1:9" s="234" customFormat="1" ht="78" customHeight="1">
      <c r="A46" s="231">
        <v>37</v>
      </c>
      <c r="B46" s="246" t="s">
        <v>358</v>
      </c>
      <c r="C46" s="252">
        <v>807</v>
      </c>
      <c r="D46" s="255" t="s">
        <v>361</v>
      </c>
      <c r="E46" s="253"/>
      <c r="F46" s="253"/>
      <c r="G46" s="254">
        <v>20</v>
      </c>
      <c r="H46" s="254">
        <v>20</v>
      </c>
      <c r="I46" s="254">
        <v>20</v>
      </c>
    </row>
    <row r="47" spans="1:9" s="234" customFormat="1" ht="25.5">
      <c r="A47" s="232">
        <v>38</v>
      </c>
      <c r="B47" s="233" t="s">
        <v>132</v>
      </c>
      <c r="C47" s="252">
        <v>807</v>
      </c>
      <c r="D47" s="253" t="s">
        <v>359</v>
      </c>
      <c r="E47" s="253" t="s">
        <v>47</v>
      </c>
      <c r="F47" s="253"/>
      <c r="G47" s="254">
        <f>G46</f>
        <v>20</v>
      </c>
      <c r="H47" s="254">
        <f t="shared" ref="H47:I48" si="20">H46</f>
        <v>20</v>
      </c>
      <c r="I47" s="254">
        <f t="shared" si="20"/>
        <v>20</v>
      </c>
    </row>
    <row r="48" spans="1:9" s="234" customFormat="1" ht="25.5">
      <c r="A48" s="231">
        <v>39</v>
      </c>
      <c r="B48" s="233" t="s">
        <v>131</v>
      </c>
      <c r="C48" s="252">
        <v>807</v>
      </c>
      <c r="D48" s="253" t="s">
        <v>359</v>
      </c>
      <c r="E48" s="253" t="s">
        <v>41</v>
      </c>
      <c r="F48" s="253"/>
      <c r="G48" s="254">
        <f>G47</f>
        <v>20</v>
      </c>
      <c r="H48" s="254">
        <f t="shared" si="20"/>
        <v>20</v>
      </c>
      <c r="I48" s="254">
        <f t="shared" si="20"/>
        <v>20</v>
      </c>
    </row>
    <row r="49" spans="1:9" s="234" customFormat="1">
      <c r="A49" s="232">
        <v>40</v>
      </c>
      <c r="B49" s="233" t="s">
        <v>295</v>
      </c>
      <c r="C49" s="252">
        <v>807</v>
      </c>
      <c r="D49" s="253" t="s">
        <v>359</v>
      </c>
      <c r="E49" s="253" t="s">
        <v>41</v>
      </c>
      <c r="F49" s="253" t="s">
        <v>115</v>
      </c>
      <c r="G49" s="254">
        <f t="shared" ref="G49:I50" si="21">G48</f>
        <v>20</v>
      </c>
      <c r="H49" s="254">
        <f t="shared" si="21"/>
        <v>20</v>
      </c>
      <c r="I49" s="254">
        <f t="shared" si="21"/>
        <v>20</v>
      </c>
    </row>
    <row r="50" spans="1:9" s="234" customFormat="1">
      <c r="A50" s="231">
        <v>41</v>
      </c>
      <c r="B50" s="233" t="s">
        <v>38</v>
      </c>
      <c r="C50" s="252">
        <v>807</v>
      </c>
      <c r="D50" s="253" t="s">
        <v>359</v>
      </c>
      <c r="E50" s="253" t="s">
        <v>41</v>
      </c>
      <c r="F50" s="253" t="s">
        <v>114</v>
      </c>
      <c r="G50" s="254">
        <f>G49</f>
        <v>20</v>
      </c>
      <c r="H50" s="254">
        <f t="shared" si="21"/>
        <v>20</v>
      </c>
      <c r="I50" s="254">
        <f t="shared" si="21"/>
        <v>20</v>
      </c>
    </row>
    <row r="51" spans="1:9" s="234" customFormat="1" ht="29.25" customHeight="1">
      <c r="A51" s="232">
        <v>42</v>
      </c>
      <c r="B51" s="238" t="s">
        <v>449</v>
      </c>
      <c r="C51" s="249">
        <v>807</v>
      </c>
      <c r="D51" s="250" t="s">
        <v>450</v>
      </c>
      <c r="E51" s="250"/>
      <c r="F51" s="250"/>
      <c r="G51" s="251">
        <f>G55</f>
        <v>0</v>
      </c>
      <c r="H51" s="251">
        <f t="shared" ref="H51:I51" si="22">H55</f>
        <v>0</v>
      </c>
      <c r="I51" s="251">
        <f t="shared" si="22"/>
        <v>85618.9</v>
      </c>
    </row>
    <row r="52" spans="1:9" ht="58.5" customHeight="1">
      <c r="A52" s="231">
        <v>43</v>
      </c>
      <c r="B52" s="282" t="s">
        <v>435</v>
      </c>
      <c r="C52" s="252">
        <v>807</v>
      </c>
      <c r="D52" s="255" t="s">
        <v>436</v>
      </c>
      <c r="E52" s="253"/>
      <c r="F52" s="253"/>
      <c r="G52" s="254">
        <v>0</v>
      </c>
      <c r="H52" s="254">
        <v>0</v>
      </c>
      <c r="I52" s="254">
        <f>85640.336-21.436</f>
        <v>85618.9</v>
      </c>
    </row>
    <row r="53" spans="1:9" ht="25.5">
      <c r="A53" s="232">
        <v>44</v>
      </c>
      <c r="B53" s="283" t="s">
        <v>431</v>
      </c>
      <c r="C53" s="252">
        <v>807</v>
      </c>
      <c r="D53" s="255" t="s">
        <v>436</v>
      </c>
      <c r="E53" s="253" t="s">
        <v>432</v>
      </c>
      <c r="F53" s="253"/>
      <c r="G53" s="254">
        <f>G52</f>
        <v>0</v>
      </c>
      <c r="H53" s="254">
        <f t="shared" ref="H53:I54" si="23">H52</f>
        <v>0</v>
      </c>
      <c r="I53" s="254">
        <f t="shared" si="23"/>
        <v>85618.9</v>
      </c>
    </row>
    <row r="54" spans="1:9">
      <c r="A54" s="231">
        <v>45</v>
      </c>
      <c r="B54" s="283" t="s">
        <v>433</v>
      </c>
      <c r="C54" s="252">
        <v>807</v>
      </c>
      <c r="D54" s="255" t="s">
        <v>436</v>
      </c>
      <c r="E54" s="253" t="s">
        <v>434</v>
      </c>
      <c r="F54" s="253"/>
      <c r="G54" s="254">
        <f>G53</f>
        <v>0</v>
      </c>
      <c r="H54" s="254">
        <f t="shared" si="23"/>
        <v>0</v>
      </c>
      <c r="I54" s="254">
        <f t="shared" si="23"/>
        <v>85618.9</v>
      </c>
    </row>
    <row r="55" spans="1:9">
      <c r="A55" s="232">
        <v>46</v>
      </c>
      <c r="B55" s="284" t="s">
        <v>349</v>
      </c>
      <c r="C55" s="252">
        <v>807</v>
      </c>
      <c r="D55" s="255" t="s">
        <v>436</v>
      </c>
      <c r="E55" s="253" t="s">
        <v>434</v>
      </c>
      <c r="F55" s="253" t="s">
        <v>350</v>
      </c>
      <c r="G55" s="254">
        <f t="shared" ref="G55:I56" si="24">G54</f>
        <v>0</v>
      </c>
      <c r="H55" s="254">
        <f t="shared" si="24"/>
        <v>0</v>
      </c>
      <c r="I55" s="254">
        <f t="shared" si="24"/>
        <v>85618.9</v>
      </c>
    </row>
    <row r="56" spans="1:9">
      <c r="A56" s="231">
        <v>47</v>
      </c>
      <c r="B56" s="284" t="s">
        <v>37</v>
      </c>
      <c r="C56" s="252">
        <v>807</v>
      </c>
      <c r="D56" s="255" t="s">
        <v>436</v>
      </c>
      <c r="E56" s="253" t="s">
        <v>434</v>
      </c>
      <c r="F56" s="253" t="s">
        <v>114</v>
      </c>
      <c r="G56" s="254">
        <f>G55</f>
        <v>0</v>
      </c>
      <c r="H56" s="254">
        <f t="shared" si="24"/>
        <v>0</v>
      </c>
      <c r="I56" s="254">
        <f t="shared" si="24"/>
        <v>85618.9</v>
      </c>
    </row>
    <row r="57" spans="1:9" s="234" customFormat="1" ht="14.25">
      <c r="A57" s="232">
        <v>48</v>
      </c>
      <c r="B57" s="239" t="s">
        <v>45</v>
      </c>
      <c r="C57" s="249">
        <v>807</v>
      </c>
      <c r="D57" s="257" t="s">
        <v>152</v>
      </c>
      <c r="E57" s="258"/>
      <c r="F57" s="258"/>
      <c r="G57" s="259">
        <f>G58+G112+G134+G141+G127+G105+G121+G77+G84+G147+G153+G91+G98</f>
        <v>12213.585000000001</v>
      </c>
      <c r="H57" s="259">
        <f t="shared" ref="H57:I57" si="25">H58+H112+H134+H141+H127+H105+H121+H77+H84+H147+H153+H91+H98</f>
        <v>11607.177999999998</v>
      </c>
      <c r="I57" s="259">
        <f t="shared" si="25"/>
        <v>11110.331</v>
      </c>
    </row>
    <row r="58" spans="1:9" s="235" customFormat="1">
      <c r="A58" s="231">
        <v>49</v>
      </c>
      <c r="B58" s="240" t="s">
        <v>50</v>
      </c>
      <c r="C58" s="249">
        <v>807</v>
      </c>
      <c r="D58" s="257" t="s">
        <v>153</v>
      </c>
      <c r="E58" s="257"/>
      <c r="F58" s="257"/>
      <c r="G58" s="259">
        <f>G59+G72</f>
        <v>8063.768</v>
      </c>
      <c r="H58" s="259">
        <f t="shared" ref="H58:I58" si="26">H59+H72</f>
        <v>7462.3609999999999</v>
      </c>
      <c r="I58" s="259">
        <f t="shared" si="26"/>
        <v>7140.7139999999999</v>
      </c>
    </row>
    <row r="59" spans="1:9" s="234" customFormat="1" ht="38.25">
      <c r="A59" s="232">
        <v>50</v>
      </c>
      <c r="B59" s="238" t="s">
        <v>271</v>
      </c>
      <c r="C59" s="249">
        <v>807</v>
      </c>
      <c r="D59" s="250" t="s">
        <v>158</v>
      </c>
      <c r="E59" s="253"/>
      <c r="F59" s="253"/>
      <c r="G59" s="251">
        <f>G60+G64+G68</f>
        <v>6822.3339999999998</v>
      </c>
      <c r="H59" s="251">
        <f t="shared" ref="H59:I59" si="27">H60+H64+H68</f>
        <v>6220.9269999999997</v>
      </c>
      <c r="I59" s="251">
        <f t="shared" si="27"/>
        <v>5899.28</v>
      </c>
    </row>
    <row r="60" spans="1:9" s="234" customFormat="1" ht="51">
      <c r="A60" s="231">
        <v>51</v>
      </c>
      <c r="B60" s="233" t="s">
        <v>194</v>
      </c>
      <c r="C60" s="252">
        <v>807</v>
      </c>
      <c r="D60" s="253" t="s">
        <v>158</v>
      </c>
      <c r="E60" s="253" t="s">
        <v>46</v>
      </c>
      <c r="F60" s="253"/>
      <c r="G60" s="254">
        <f>G61</f>
        <v>3441.6750000000002</v>
      </c>
      <c r="H60" s="254">
        <f t="shared" ref="H60:I61" si="28">H61</f>
        <v>3441.6750000000002</v>
      </c>
      <c r="I60" s="254">
        <f t="shared" si="28"/>
        <v>3441.6750000000002</v>
      </c>
    </row>
    <row r="61" spans="1:9" s="234" customFormat="1" ht="25.5">
      <c r="A61" s="232">
        <v>52</v>
      </c>
      <c r="B61" s="233" t="s">
        <v>180</v>
      </c>
      <c r="C61" s="252">
        <v>807</v>
      </c>
      <c r="D61" s="253" t="s">
        <v>158</v>
      </c>
      <c r="E61" s="253" t="s">
        <v>43</v>
      </c>
      <c r="F61" s="253"/>
      <c r="G61" s="254">
        <f>G62</f>
        <v>3441.6750000000002</v>
      </c>
      <c r="H61" s="254">
        <f t="shared" si="28"/>
        <v>3441.6750000000002</v>
      </c>
      <c r="I61" s="254">
        <f t="shared" si="28"/>
        <v>3441.6750000000002</v>
      </c>
    </row>
    <row r="62" spans="1:9" s="234" customFormat="1">
      <c r="A62" s="231">
        <v>53</v>
      </c>
      <c r="B62" s="241" t="s">
        <v>34</v>
      </c>
      <c r="C62" s="252">
        <v>807</v>
      </c>
      <c r="D62" s="253" t="s">
        <v>158</v>
      </c>
      <c r="E62" s="258" t="s">
        <v>43</v>
      </c>
      <c r="F62" s="258" t="s">
        <v>116</v>
      </c>
      <c r="G62" s="260">
        <f>G63</f>
        <v>3441.6750000000002</v>
      </c>
      <c r="H62" s="260">
        <f t="shared" ref="H62:I62" si="29">H63</f>
        <v>3441.6750000000002</v>
      </c>
      <c r="I62" s="260">
        <f t="shared" si="29"/>
        <v>3441.6750000000002</v>
      </c>
    </row>
    <row r="63" spans="1:9" s="234" customFormat="1" ht="38.25">
      <c r="A63" s="232">
        <v>54</v>
      </c>
      <c r="B63" s="241" t="s">
        <v>195</v>
      </c>
      <c r="C63" s="252">
        <v>807</v>
      </c>
      <c r="D63" s="253" t="s">
        <v>158</v>
      </c>
      <c r="E63" s="258" t="s">
        <v>43</v>
      </c>
      <c r="F63" s="258" t="s">
        <v>117</v>
      </c>
      <c r="G63" s="254">
        <v>3441.6750000000002</v>
      </c>
      <c r="H63" s="254">
        <v>3441.6750000000002</v>
      </c>
      <c r="I63" s="254">
        <v>3441.6750000000002</v>
      </c>
    </row>
    <row r="64" spans="1:9" s="234" customFormat="1" ht="25.5">
      <c r="A64" s="231">
        <v>55</v>
      </c>
      <c r="B64" s="233" t="s">
        <v>132</v>
      </c>
      <c r="C64" s="252">
        <v>807</v>
      </c>
      <c r="D64" s="253" t="s">
        <v>158</v>
      </c>
      <c r="E64" s="253" t="s">
        <v>47</v>
      </c>
      <c r="F64" s="253"/>
      <c r="G64" s="254">
        <f>G65</f>
        <v>3378.884</v>
      </c>
      <c r="H64" s="254">
        <f>H65</f>
        <v>2777.4769999999999</v>
      </c>
      <c r="I64" s="254">
        <f>I65</f>
        <v>2455.83</v>
      </c>
    </row>
    <row r="65" spans="1:9" s="234" customFormat="1" ht="25.5">
      <c r="A65" s="232">
        <v>56</v>
      </c>
      <c r="B65" s="233" t="s">
        <v>2</v>
      </c>
      <c r="C65" s="252">
        <v>807</v>
      </c>
      <c r="D65" s="253" t="s">
        <v>158</v>
      </c>
      <c r="E65" s="253" t="s">
        <v>41</v>
      </c>
      <c r="F65" s="253"/>
      <c r="G65" s="254">
        <v>3378.884</v>
      </c>
      <c r="H65" s="254">
        <v>2777.4769999999999</v>
      </c>
      <c r="I65" s="254">
        <v>2455.83</v>
      </c>
    </row>
    <row r="66" spans="1:9" s="234" customFormat="1">
      <c r="A66" s="231">
        <v>57</v>
      </c>
      <c r="B66" s="241" t="s">
        <v>34</v>
      </c>
      <c r="C66" s="252">
        <v>807</v>
      </c>
      <c r="D66" s="253" t="s">
        <v>158</v>
      </c>
      <c r="E66" s="253" t="s">
        <v>41</v>
      </c>
      <c r="F66" s="253" t="s">
        <v>116</v>
      </c>
      <c r="G66" s="254">
        <f>G65</f>
        <v>3378.884</v>
      </c>
      <c r="H66" s="254">
        <f t="shared" ref="H66:I66" si="30">H65</f>
        <v>2777.4769999999999</v>
      </c>
      <c r="I66" s="254">
        <f t="shared" si="30"/>
        <v>2455.83</v>
      </c>
    </row>
    <row r="67" spans="1:9" s="234" customFormat="1" ht="38.25">
      <c r="A67" s="232">
        <v>58</v>
      </c>
      <c r="B67" s="241" t="s">
        <v>195</v>
      </c>
      <c r="C67" s="252">
        <v>807</v>
      </c>
      <c r="D67" s="253" t="s">
        <v>158</v>
      </c>
      <c r="E67" s="253" t="s">
        <v>41</v>
      </c>
      <c r="F67" s="253" t="s">
        <v>117</v>
      </c>
      <c r="G67" s="254">
        <f>G66</f>
        <v>3378.884</v>
      </c>
      <c r="H67" s="254">
        <f>H66</f>
        <v>2777.4769999999999</v>
      </c>
      <c r="I67" s="254">
        <f>I66</f>
        <v>2455.83</v>
      </c>
    </row>
    <row r="68" spans="1:9" s="234" customFormat="1">
      <c r="A68" s="231">
        <v>59</v>
      </c>
      <c r="B68" s="233" t="s">
        <v>53</v>
      </c>
      <c r="C68" s="252">
        <v>807</v>
      </c>
      <c r="D68" s="253" t="s">
        <v>158</v>
      </c>
      <c r="E68" s="253" t="s">
        <v>54</v>
      </c>
      <c r="F68" s="253"/>
      <c r="G68" s="254">
        <f>G69</f>
        <v>1.7749999999999999</v>
      </c>
      <c r="H68" s="254">
        <f t="shared" ref="H68:I68" si="31">H69</f>
        <v>1.7749999999999999</v>
      </c>
      <c r="I68" s="254">
        <f t="shared" si="31"/>
        <v>1.7749999999999999</v>
      </c>
    </row>
    <row r="69" spans="1:9" s="234" customFormat="1">
      <c r="A69" s="232">
        <v>60</v>
      </c>
      <c r="B69" s="233" t="s">
        <v>55</v>
      </c>
      <c r="C69" s="252">
        <v>807</v>
      </c>
      <c r="D69" s="253" t="s">
        <v>158</v>
      </c>
      <c r="E69" s="253" t="s">
        <v>44</v>
      </c>
      <c r="F69" s="253"/>
      <c r="G69" s="254">
        <v>1.7749999999999999</v>
      </c>
      <c r="H69" s="254">
        <v>1.7749999999999999</v>
      </c>
      <c r="I69" s="254">
        <v>1.7749999999999999</v>
      </c>
    </row>
    <row r="70" spans="1:9" s="234" customFormat="1">
      <c r="A70" s="231">
        <v>61</v>
      </c>
      <c r="B70" s="241" t="s">
        <v>34</v>
      </c>
      <c r="C70" s="252">
        <v>807</v>
      </c>
      <c r="D70" s="253" t="s">
        <v>158</v>
      </c>
      <c r="E70" s="253" t="s">
        <v>44</v>
      </c>
      <c r="F70" s="253" t="s">
        <v>116</v>
      </c>
      <c r="G70" s="254">
        <f t="shared" ref="G70:I70" si="32">G69</f>
        <v>1.7749999999999999</v>
      </c>
      <c r="H70" s="254">
        <f t="shared" si="32"/>
        <v>1.7749999999999999</v>
      </c>
      <c r="I70" s="254">
        <f t="shared" si="32"/>
        <v>1.7749999999999999</v>
      </c>
    </row>
    <row r="71" spans="1:9" s="234" customFormat="1" ht="38.25">
      <c r="A71" s="232">
        <v>62</v>
      </c>
      <c r="B71" s="241" t="s">
        <v>195</v>
      </c>
      <c r="C71" s="252">
        <v>807</v>
      </c>
      <c r="D71" s="253" t="s">
        <v>158</v>
      </c>
      <c r="E71" s="253" t="s">
        <v>44</v>
      </c>
      <c r="F71" s="253" t="s">
        <v>117</v>
      </c>
      <c r="G71" s="254">
        <f>G70</f>
        <v>1.7749999999999999</v>
      </c>
      <c r="H71" s="254">
        <f>H70</f>
        <v>1.7749999999999999</v>
      </c>
      <c r="I71" s="254">
        <f>I70</f>
        <v>1.7749999999999999</v>
      </c>
    </row>
    <row r="72" spans="1:9" s="234" customFormat="1" ht="33" customHeight="1">
      <c r="A72" s="231">
        <v>63</v>
      </c>
      <c r="B72" s="240" t="s">
        <v>175</v>
      </c>
      <c r="C72" s="249">
        <v>807</v>
      </c>
      <c r="D72" s="257" t="s">
        <v>174</v>
      </c>
      <c r="E72" s="258"/>
      <c r="F72" s="258"/>
      <c r="G72" s="259">
        <f>G73</f>
        <v>1241.434</v>
      </c>
      <c r="H72" s="259">
        <f t="shared" ref="H72:I73" si="33">H73</f>
        <v>1241.434</v>
      </c>
      <c r="I72" s="259">
        <f t="shared" si="33"/>
        <v>1241.434</v>
      </c>
    </row>
    <row r="73" spans="1:9" s="234" customFormat="1" ht="51">
      <c r="A73" s="232">
        <v>64</v>
      </c>
      <c r="B73" s="241" t="s">
        <v>52</v>
      </c>
      <c r="C73" s="252">
        <v>807</v>
      </c>
      <c r="D73" s="258" t="s">
        <v>174</v>
      </c>
      <c r="E73" s="261" t="s">
        <v>46</v>
      </c>
      <c r="F73" s="258"/>
      <c r="G73" s="262">
        <f>G74</f>
        <v>1241.434</v>
      </c>
      <c r="H73" s="262">
        <f t="shared" si="33"/>
        <v>1241.434</v>
      </c>
      <c r="I73" s="262">
        <f t="shared" si="33"/>
        <v>1241.434</v>
      </c>
    </row>
    <row r="74" spans="1:9" s="234" customFormat="1" ht="25.5">
      <c r="A74" s="231">
        <v>65</v>
      </c>
      <c r="B74" s="241" t="s">
        <v>51</v>
      </c>
      <c r="C74" s="252">
        <v>807</v>
      </c>
      <c r="D74" s="258" t="s">
        <v>174</v>
      </c>
      <c r="E74" s="258" t="s">
        <v>43</v>
      </c>
      <c r="F74" s="258"/>
      <c r="G74" s="152">
        <v>1241.434</v>
      </c>
      <c r="H74" s="152">
        <v>1241.434</v>
      </c>
      <c r="I74" s="152">
        <v>1241.434</v>
      </c>
    </row>
    <row r="75" spans="1:9" s="234" customFormat="1">
      <c r="A75" s="232">
        <v>66</v>
      </c>
      <c r="B75" s="241" t="s">
        <v>34</v>
      </c>
      <c r="C75" s="252">
        <v>807</v>
      </c>
      <c r="D75" s="258" t="s">
        <v>174</v>
      </c>
      <c r="E75" s="258" t="s">
        <v>43</v>
      </c>
      <c r="F75" s="258" t="s">
        <v>116</v>
      </c>
      <c r="G75" s="260">
        <f>G74</f>
        <v>1241.434</v>
      </c>
      <c r="H75" s="260">
        <f>H74</f>
        <v>1241.434</v>
      </c>
      <c r="I75" s="260">
        <f>I74</f>
        <v>1241.434</v>
      </c>
    </row>
    <row r="76" spans="1:9" s="234" customFormat="1" ht="25.5">
      <c r="A76" s="231">
        <v>67</v>
      </c>
      <c r="B76" s="241" t="s">
        <v>17</v>
      </c>
      <c r="C76" s="252">
        <v>807</v>
      </c>
      <c r="D76" s="258" t="s">
        <v>174</v>
      </c>
      <c r="E76" s="258" t="s">
        <v>43</v>
      </c>
      <c r="F76" s="258" t="s">
        <v>118</v>
      </c>
      <c r="G76" s="262">
        <f>G74</f>
        <v>1241.434</v>
      </c>
      <c r="H76" s="262">
        <f>H74</f>
        <v>1241.434</v>
      </c>
      <c r="I76" s="262">
        <f>I74</f>
        <v>1241.434</v>
      </c>
    </row>
    <row r="77" spans="1:9" s="235" customFormat="1" ht="24.75" customHeight="1">
      <c r="A77" s="232">
        <v>68</v>
      </c>
      <c r="B77" s="12" t="s">
        <v>45</v>
      </c>
      <c r="C77" s="249">
        <v>807</v>
      </c>
      <c r="D77" s="256" t="s">
        <v>152</v>
      </c>
      <c r="E77" s="250"/>
      <c r="F77" s="250"/>
      <c r="G77" s="251">
        <f>G78</f>
        <v>21.436</v>
      </c>
      <c r="H77" s="251">
        <f t="shared" ref="H77:I81" si="34">H78</f>
        <v>21.436</v>
      </c>
      <c r="I77" s="251">
        <f t="shared" si="34"/>
        <v>21.436</v>
      </c>
    </row>
    <row r="78" spans="1:9" s="234" customFormat="1" ht="18" customHeight="1">
      <c r="A78" s="231">
        <v>69</v>
      </c>
      <c r="B78" s="233" t="s">
        <v>178</v>
      </c>
      <c r="C78" s="252">
        <v>807</v>
      </c>
      <c r="D78" s="255" t="s">
        <v>160</v>
      </c>
      <c r="E78" s="255"/>
      <c r="F78" s="255"/>
      <c r="G78" s="254">
        <f>G79</f>
        <v>21.436</v>
      </c>
      <c r="H78" s="254">
        <f t="shared" si="34"/>
        <v>21.436</v>
      </c>
      <c r="I78" s="254">
        <f t="shared" si="34"/>
        <v>21.436</v>
      </c>
    </row>
    <row r="79" spans="1:9" s="235" customFormat="1" ht="30.75" customHeight="1">
      <c r="A79" s="232">
        <v>70</v>
      </c>
      <c r="B79" s="14" t="s">
        <v>351</v>
      </c>
      <c r="C79" s="252">
        <v>807</v>
      </c>
      <c r="D79" s="255" t="s">
        <v>352</v>
      </c>
      <c r="E79" s="255"/>
      <c r="F79" s="255"/>
      <c r="G79" s="254">
        <f>G80</f>
        <v>21.436</v>
      </c>
      <c r="H79" s="254">
        <f t="shared" si="34"/>
        <v>21.436</v>
      </c>
      <c r="I79" s="254">
        <f t="shared" si="34"/>
        <v>21.436</v>
      </c>
    </row>
    <row r="80" spans="1:9" s="234" customFormat="1" ht="25.5">
      <c r="A80" s="231">
        <v>71</v>
      </c>
      <c r="B80" s="241" t="s">
        <v>132</v>
      </c>
      <c r="C80" s="252">
        <v>807</v>
      </c>
      <c r="D80" s="255" t="s">
        <v>352</v>
      </c>
      <c r="E80" s="255" t="s">
        <v>47</v>
      </c>
      <c r="F80" s="255"/>
      <c r="G80" s="254">
        <f>G81</f>
        <v>21.436</v>
      </c>
      <c r="H80" s="254">
        <f t="shared" si="34"/>
        <v>21.436</v>
      </c>
      <c r="I80" s="254">
        <f t="shared" si="34"/>
        <v>21.436</v>
      </c>
    </row>
    <row r="81" spans="1:9" s="234" customFormat="1" ht="25.5">
      <c r="A81" s="232">
        <v>72</v>
      </c>
      <c r="B81" s="241" t="s">
        <v>131</v>
      </c>
      <c r="C81" s="252">
        <v>807</v>
      </c>
      <c r="D81" s="255" t="s">
        <v>352</v>
      </c>
      <c r="E81" s="255" t="s">
        <v>41</v>
      </c>
      <c r="F81" s="255"/>
      <c r="G81" s="254">
        <f>G82</f>
        <v>21.436</v>
      </c>
      <c r="H81" s="254">
        <f t="shared" si="34"/>
        <v>21.436</v>
      </c>
      <c r="I81" s="254">
        <f t="shared" si="34"/>
        <v>21.436</v>
      </c>
    </row>
    <row r="82" spans="1:9" s="234" customFormat="1">
      <c r="A82" s="231">
        <v>73</v>
      </c>
      <c r="B82" s="14" t="s">
        <v>37</v>
      </c>
      <c r="C82" s="252">
        <v>807</v>
      </c>
      <c r="D82" s="255" t="s">
        <v>352</v>
      </c>
      <c r="E82" s="255" t="s">
        <v>41</v>
      </c>
      <c r="F82" s="255" t="s">
        <v>114</v>
      </c>
      <c r="G82" s="254">
        <v>21.436</v>
      </c>
      <c r="H82" s="254">
        <v>21.436</v>
      </c>
      <c r="I82" s="254">
        <v>21.436</v>
      </c>
    </row>
    <row r="83" spans="1:9" s="234" customFormat="1">
      <c r="A83" s="232">
        <v>74</v>
      </c>
      <c r="B83" s="241" t="s">
        <v>349</v>
      </c>
      <c r="C83" s="252">
        <v>807</v>
      </c>
      <c r="D83" s="255" t="s">
        <v>352</v>
      </c>
      <c r="E83" s="255" t="s">
        <v>41</v>
      </c>
      <c r="F83" s="255" t="s">
        <v>350</v>
      </c>
      <c r="G83" s="254">
        <f>G82</f>
        <v>21.436</v>
      </c>
      <c r="H83" s="254">
        <f t="shared" ref="H83:I83" si="35">H82</f>
        <v>21.436</v>
      </c>
      <c r="I83" s="254">
        <f t="shared" si="35"/>
        <v>21.436</v>
      </c>
    </row>
    <row r="84" spans="1:9" s="235" customFormat="1" ht="29.25" customHeight="1">
      <c r="A84" s="231">
        <v>75</v>
      </c>
      <c r="B84" s="12" t="s">
        <v>45</v>
      </c>
      <c r="C84" s="249">
        <v>807</v>
      </c>
      <c r="D84" s="256" t="s">
        <v>152</v>
      </c>
      <c r="E84" s="250"/>
      <c r="F84" s="250"/>
      <c r="G84" s="251">
        <f t="shared" ref="G84:G89" si="36">G85</f>
        <v>56.930999999999997</v>
      </c>
      <c r="H84" s="251">
        <f t="shared" ref="H84:I89" si="37">H85</f>
        <v>56.930999999999997</v>
      </c>
      <c r="I84" s="251">
        <f t="shared" si="37"/>
        <v>56.930999999999997</v>
      </c>
    </row>
    <row r="85" spans="1:9" s="234" customFormat="1">
      <c r="A85" s="232">
        <v>76</v>
      </c>
      <c r="B85" s="233" t="s">
        <v>178</v>
      </c>
      <c r="C85" s="252">
        <v>807</v>
      </c>
      <c r="D85" s="255" t="s">
        <v>160</v>
      </c>
      <c r="E85" s="255"/>
      <c r="F85" s="255"/>
      <c r="G85" s="254">
        <f t="shared" si="36"/>
        <v>56.930999999999997</v>
      </c>
      <c r="H85" s="254">
        <f t="shared" si="37"/>
        <v>56.930999999999997</v>
      </c>
      <c r="I85" s="254">
        <f t="shared" si="37"/>
        <v>56.930999999999997</v>
      </c>
    </row>
    <row r="86" spans="1:9" s="235" customFormat="1" ht="56.25" customHeight="1">
      <c r="A86" s="231">
        <v>77</v>
      </c>
      <c r="B86" s="14" t="s">
        <v>268</v>
      </c>
      <c r="C86" s="252">
        <v>807</v>
      </c>
      <c r="D86" s="255" t="s">
        <v>269</v>
      </c>
      <c r="E86" s="255"/>
      <c r="F86" s="255"/>
      <c r="G86" s="254">
        <f t="shared" si="36"/>
        <v>56.930999999999997</v>
      </c>
      <c r="H86" s="254">
        <f t="shared" si="37"/>
        <v>56.930999999999997</v>
      </c>
      <c r="I86" s="254">
        <f t="shared" si="37"/>
        <v>56.930999999999997</v>
      </c>
    </row>
    <row r="87" spans="1:9" s="234" customFormat="1" ht="25.5">
      <c r="A87" s="232">
        <v>78</v>
      </c>
      <c r="B87" s="241" t="s">
        <v>132</v>
      </c>
      <c r="C87" s="252">
        <v>807</v>
      </c>
      <c r="D87" s="255" t="s">
        <v>269</v>
      </c>
      <c r="E87" s="255" t="s">
        <v>57</v>
      </c>
      <c r="F87" s="255"/>
      <c r="G87" s="254">
        <f t="shared" si="36"/>
        <v>56.930999999999997</v>
      </c>
      <c r="H87" s="254">
        <f t="shared" si="37"/>
        <v>56.930999999999997</v>
      </c>
      <c r="I87" s="254">
        <f t="shared" si="37"/>
        <v>56.930999999999997</v>
      </c>
    </row>
    <row r="88" spans="1:9" s="234" customFormat="1" ht="25.5">
      <c r="A88" s="231">
        <v>79</v>
      </c>
      <c r="B88" s="241" t="s">
        <v>131</v>
      </c>
      <c r="C88" s="252">
        <v>807</v>
      </c>
      <c r="D88" s="255" t="s">
        <v>269</v>
      </c>
      <c r="E88" s="255" t="s">
        <v>42</v>
      </c>
      <c r="F88" s="255"/>
      <c r="G88" s="254">
        <f t="shared" si="36"/>
        <v>56.930999999999997</v>
      </c>
      <c r="H88" s="254">
        <f t="shared" si="37"/>
        <v>56.930999999999997</v>
      </c>
      <c r="I88" s="254">
        <f t="shared" si="37"/>
        <v>56.930999999999997</v>
      </c>
    </row>
    <row r="89" spans="1:9" s="234" customFormat="1">
      <c r="A89" s="232">
        <v>80</v>
      </c>
      <c r="B89" s="14" t="s">
        <v>37</v>
      </c>
      <c r="C89" s="252">
        <v>807</v>
      </c>
      <c r="D89" s="255" t="s">
        <v>269</v>
      </c>
      <c r="E89" s="255" t="s">
        <v>42</v>
      </c>
      <c r="F89" s="255" t="s">
        <v>114</v>
      </c>
      <c r="G89" s="254">
        <f t="shared" si="36"/>
        <v>56.930999999999997</v>
      </c>
      <c r="H89" s="254">
        <f t="shared" si="37"/>
        <v>56.930999999999997</v>
      </c>
      <c r="I89" s="254">
        <f t="shared" si="37"/>
        <v>56.930999999999997</v>
      </c>
    </row>
    <row r="90" spans="1:9" s="234" customFormat="1">
      <c r="A90" s="231">
        <v>81</v>
      </c>
      <c r="B90" s="241" t="s">
        <v>262</v>
      </c>
      <c r="C90" s="252">
        <v>807</v>
      </c>
      <c r="D90" s="255" t="s">
        <v>269</v>
      </c>
      <c r="E90" s="255" t="s">
        <v>42</v>
      </c>
      <c r="F90" s="255" t="s">
        <v>263</v>
      </c>
      <c r="G90" s="151">
        <v>56.930999999999997</v>
      </c>
      <c r="H90" s="151">
        <v>56.930999999999997</v>
      </c>
      <c r="I90" s="151">
        <v>56.930999999999997</v>
      </c>
    </row>
    <row r="91" spans="1:9" s="235" customFormat="1" ht="25.5" customHeight="1">
      <c r="A91" s="232">
        <v>82</v>
      </c>
      <c r="B91" s="12" t="s">
        <v>45</v>
      </c>
      <c r="C91" s="249">
        <v>807</v>
      </c>
      <c r="D91" s="256" t="s">
        <v>152</v>
      </c>
      <c r="E91" s="250"/>
      <c r="F91" s="250"/>
      <c r="G91" s="251">
        <f>G92</f>
        <v>405.32600000000002</v>
      </c>
      <c r="H91" s="251">
        <f t="shared" ref="H91:I95" si="38">H92</f>
        <v>405.32600000000002</v>
      </c>
      <c r="I91" s="251">
        <f t="shared" si="38"/>
        <v>405.32600000000002</v>
      </c>
    </row>
    <row r="92" spans="1:9" s="234" customFormat="1">
      <c r="A92" s="231">
        <v>83</v>
      </c>
      <c r="B92" s="233" t="s">
        <v>178</v>
      </c>
      <c r="C92" s="252">
        <v>807</v>
      </c>
      <c r="D92" s="255" t="s">
        <v>160</v>
      </c>
      <c r="E92" s="255"/>
      <c r="F92" s="255"/>
      <c r="G92" s="254">
        <f>G93</f>
        <v>405.32600000000002</v>
      </c>
      <c r="H92" s="254">
        <f t="shared" si="38"/>
        <v>405.32600000000002</v>
      </c>
      <c r="I92" s="254">
        <f t="shared" si="38"/>
        <v>405.32600000000002</v>
      </c>
    </row>
    <row r="93" spans="1:9" s="235" customFormat="1" ht="28.5" customHeight="1">
      <c r="A93" s="232">
        <v>84</v>
      </c>
      <c r="B93" s="14" t="s">
        <v>354</v>
      </c>
      <c r="C93" s="252">
        <v>807</v>
      </c>
      <c r="D93" s="255" t="s">
        <v>355</v>
      </c>
      <c r="E93" s="255"/>
      <c r="F93" s="255"/>
      <c r="G93" s="254">
        <f>G94</f>
        <v>405.32600000000002</v>
      </c>
      <c r="H93" s="254">
        <f t="shared" si="38"/>
        <v>405.32600000000002</v>
      </c>
      <c r="I93" s="254">
        <f t="shared" si="38"/>
        <v>405.32600000000002</v>
      </c>
    </row>
    <row r="94" spans="1:9" s="234" customFormat="1" ht="25.5">
      <c r="A94" s="231">
        <v>85</v>
      </c>
      <c r="B94" s="241" t="s">
        <v>132</v>
      </c>
      <c r="C94" s="252">
        <v>807</v>
      </c>
      <c r="D94" s="255" t="s">
        <v>355</v>
      </c>
      <c r="E94" s="255" t="s">
        <v>47</v>
      </c>
      <c r="F94" s="255"/>
      <c r="G94" s="254">
        <f>G95</f>
        <v>405.32600000000002</v>
      </c>
      <c r="H94" s="254">
        <f t="shared" si="38"/>
        <v>405.32600000000002</v>
      </c>
      <c r="I94" s="254">
        <f t="shared" si="38"/>
        <v>405.32600000000002</v>
      </c>
    </row>
    <row r="95" spans="1:9" s="234" customFormat="1" ht="25.5">
      <c r="A95" s="232">
        <v>86</v>
      </c>
      <c r="B95" s="241" t="s">
        <v>131</v>
      </c>
      <c r="C95" s="252">
        <v>807</v>
      </c>
      <c r="D95" s="255" t="s">
        <v>355</v>
      </c>
      <c r="E95" s="255" t="s">
        <v>41</v>
      </c>
      <c r="F95" s="255"/>
      <c r="G95" s="254">
        <f>G96</f>
        <v>405.32600000000002</v>
      </c>
      <c r="H95" s="254">
        <f t="shared" si="38"/>
        <v>405.32600000000002</v>
      </c>
      <c r="I95" s="254">
        <f t="shared" si="38"/>
        <v>405.32600000000002</v>
      </c>
    </row>
    <row r="96" spans="1:9" s="234" customFormat="1" ht="18.75" customHeight="1">
      <c r="A96" s="231">
        <v>87</v>
      </c>
      <c r="B96" s="14" t="s">
        <v>37</v>
      </c>
      <c r="C96" s="252">
        <v>807</v>
      </c>
      <c r="D96" s="255" t="s">
        <v>355</v>
      </c>
      <c r="E96" s="255" t="s">
        <v>41</v>
      </c>
      <c r="F96" s="255" t="s">
        <v>114</v>
      </c>
      <c r="G96" s="254">
        <v>405.32600000000002</v>
      </c>
      <c r="H96" s="254">
        <v>405.32600000000002</v>
      </c>
      <c r="I96" s="254">
        <v>405.32600000000002</v>
      </c>
    </row>
    <row r="97" spans="1:9" s="234" customFormat="1" ht="18" customHeight="1">
      <c r="A97" s="232">
        <v>88</v>
      </c>
      <c r="B97" s="241" t="s">
        <v>349</v>
      </c>
      <c r="C97" s="252">
        <v>807</v>
      </c>
      <c r="D97" s="255" t="s">
        <v>355</v>
      </c>
      <c r="E97" s="255" t="s">
        <v>41</v>
      </c>
      <c r="F97" s="255" t="s">
        <v>350</v>
      </c>
      <c r="G97" s="254">
        <f>G96</f>
        <v>405.32600000000002</v>
      </c>
      <c r="H97" s="254">
        <f t="shared" ref="H97:I97" si="39">H96</f>
        <v>405.32600000000002</v>
      </c>
      <c r="I97" s="254">
        <f t="shared" si="39"/>
        <v>405.32600000000002</v>
      </c>
    </row>
    <row r="98" spans="1:9" s="235" customFormat="1" ht="29.25" customHeight="1">
      <c r="A98" s="231">
        <v>89</v>
      </c>
      <c r="B98" s="12" t="s">
        <v>45</v>
      </c>
      <c r="C98" s="249">
        <v>807</v>
      </c>
      <c r="D98" s="256" t="s">
        <v>152</v>
      </c>
      <c r="E98" s="250"/>
      <c r="F98" s="250"/>
      <c r="G98" s="251">
        <f>G99</f>
        <v>9.6</v>
      </c>
      <c r="H98" s="251">
        <f t="shared" ref="H98:I100" si="40">H99</f>
        <v>9.6</v>
      </c>
      <c r="I98" s="251">
        <f t="shared" si="40"/>
        <v>9.6</v>
      </c>
    </row>
    <row r="99" spans="1:9" s="234" customFormat="1">
      <c r="A99" s="232">
        <v>90</v>
      </c>
      <c r="B99" s="233" t="s">
        <v>183</v>
      </c>
      <c r="C99" s="252">
        <v>807</v>
      </c>
      <c r="D99" s="255" t="s">
        <v>160</v>
      </c>
      <c r="E99" s="255"/>
      <c r="F99" s="255"/>
      <c r="G99" s="254">
        <f>G100</f>
        <v>9.6</v>
      </c>
      <c r="H99" s="254">
        <f t="shared" si="40"/>
        <v>9.6</v>
      </c>
      <c r="I99" s="254">
        <f t="shared" si="40"/>
        <v>9.6</v>
      </c>
    </row>
    <row r="100" spans="1:9" s="235" customFormat="1" ht="30" customHeight="1">
      <c r="A100" s="231">
        <v>91</v>
      </c>
      <c r="B100" s="14" t="s">
        <v>451</v>
      </c>
      <c r="C100" s="252">
        <v>807</v>
      </c>
      <c r="D100" s="255" t="s">
        <v>270</v>
      </c>
      <c r="E100" s="255"/>
      <c r="F100" s="255"/>
      <c r="G100" s="254">
        <f>G101</f>
        <v>9.6</v>
      </c>
      <c r="H100" s="254">
        <f t="shared" si="40"/>
        <v>9.6</v>
      </c>
      <c r="I100" s="254">
        <f t="shared" si="40"/>
        <v>9.6</v>
      </c>
    </row>
    <row r="101" spans="1:9" s="234" customFormat="1" ht="25.5">
      <c r="A101" s="232">
        <v>92</v>
      </c>
      <c r="B101" s="241" t="s">
        <v>132</v>
      </c>
      <c r="C101" s="252">
        <v>807</v>
      </c>
      <c r="D101" s="255" t="s">
        <v>270</v>
      </c>
      <c r="E101" s="255" t="s">
        <v>47</v>
      </c>
      <c r="F101" s="255"/>
      <c r="G101" s="254">
        <v>9.6</v>
      </c>
      <c r="H101" s="254">
        <v>9.6</v>
      </c>
      <c r="I101" s="254">
        <v>9.6</v>
      </c>
    </row>
    <row r="102" spans="1:9" s="234" customFormat="1" ht="25.5">
      <c r="A102" s="231">
        <v>93</v>
      </c>
      <c r="B102" s="241" t="s">
        <v>131</v>
      </c>
      <c r="C102" s="252">
        <v>807</v>
      </c>
      <c r="D102" s="255" t="s">
        <v>270</v>
      </c>
      <c r="E102" s="255" t="s">
        <v>41</v>
      </c>
      <c r="F102" s="255"/>
      <c r="G102" s="254">
        <f>G101</f>
        <v>9.6</v>
      </c>
      <c r="H102" s="254">
        <f t="shared" ref="H102:I104" si="41">H101</f>
        <v>9.6</v>
      </c>
      <c r="I102" s="254">
        <f t="shared" si="41"/>
        <v>9.6</v>
      </c>
    </row>
    <row r="103" spans="1:9" s="234" customFormat="1">
      <c r="A103" s="232">
        <v>94</v>
      </c>
      <c r="B103" s="14" t="s">
        <v>264</v>
      </c>
      <c r="C103" s="252">
        <v>807</v>
      </c>
      <c r="D103" s="255" t="s">
        <v>270</v>
      </c>
      <c r="E103" s="255" t="s">
        <v>41</v>
      </c>
      <c r="F103" s="255" t="s">
        <v>265</v>
      </c>
      <c r="G103" s="254">
        <f>G102</f>
        <v>9.6</v>
      </c>
      <c r="H103" s="254">
        <f t="shared" si="41"/>
        <v>9.6</v>
      </c>
      <c r="I103" s="254">
        <f t="shared" si="41"/>
        <v>9.6</v>
      </c>
    </row>
    <row r="104" spans="1:9" s="234" customFormat="1">
      <c r="A104" s="231">
        <v>95</v>
      </c>
      <c r="B104" s="241" t="s">
        <v>266</v>
      </c>
      <c r="C104" s="252">
        <v>807</v>
      </c>
      <c r="D104" s="255" t="s">
        <v>270</v>
      </c>
      <c r="E104" s="255" t="s">
        <v>41</v>
      </c>
      <c r="F104" s="255" t="s">
        <v>267</v>
      </c>
      <c r="G104" s="254">
        <f>G103</f>
        <v>9.6</v>
      </c>
      <c r="H104" s="254">
        <f t="shared" si="41"/>
        <v>9.6</v>
      </c>
      <c r="I104" s="254">
        <f t="shared" si="41"/>
        <v>9.6</v>
      </c>
    </row>
    <row r="105" spans="1:9" s="235" customFormat="1">
      <c r="A105" s="232">
        <v>96</v>
      </c>
      <c r="B105" s="12" t="s">
        <v>0</v>
      </c>
      <c r="C105" s="249">
        <v>807</v>
      </c>
      <c r="D105" s="250" t="s">
        <v>161</v>
      </c>
      <c r="E105" s="263"/>
      <c r="F105" s="250"/>
      <c r="G105" s="251">
        <f>G106</f>
        <v>10</v>
      </c>
      <c r="H105" s="251">
        <f t="shared" ref="H105:I109" si="42">H106</f>
        <v>10</v>
      </c>
      <c r="I105" s="251">
        <f t="shared" si="42"/>
        <v>10</v>
      </c>
    </row>
    <row r="106" spans="1:9" s="234" customFormat="1" ht="25.5">
      <c r="A106" s="231">
        <v>97</v>
      </c>
      <c r="B106" s="14" t="s">
        <v>8</v>
      </c>
      <c r="C106" s="252">
        <v>807</v>
      </c>
      <c r="D106" s="255" t="s">
        <v>162</v>
      </c>
      <c r="E106" s="94"/>
      <c r="F106" s="253"/>
      <c r="G106" s="254">
        <f>G107</f>
        <v>10</v>
      </c>
      <c r="H106" s="254">
        <f t="shared" si="42"/>
        <v>10</v>
      </c>
      <c r="I106" s="254">
        <f t="shared" si="42"/>
        <v>10</v>
      </c>
    </row>
    <row r="107" spans="1:9" s="234" customFormat="1">
      <c r="A107" s="232">
        <v>98</v>
      </c>
      <c r="B107" s="233" t="s">
        <v>53</v>
      </c>
      <c r="C107" s="252">
        <v>807</v>
      </c>
      <c r="D107" s="255" t="s">
        <v>162</v>
      </c>
      <c r="E107" s="264">
        <v>800</v>
      </c>
      <c r="F107" s="255"/>
      <c r="G107" s="254">
        <f>G108</f>
        <v>10</v>
      </c>
      <c r="H107" s="254">
        <f t="shared" si="42"/>
        <v>10</v>
      </c>
      <c r="I107" s="254">
        <f t="shared" si="42"/>
        <v>10</v>
      </c>
    </row>
    <row r="108" spans="1:9" s="234" customFormat="1">
      <c r="A108" s="231">
        <v>99</v>
      </c>
      <c r="B108" s="14" t="s">
        <v>67</v>
      </c>
      <c r="C108" s="252">
        <v>807</v>
      </c>
      <c r="D108" s="255" t="s">
        <v>162</v>
      </c>
      <c r="E108" s="94">
        <v>870</v>
      </c>
      <c r="F108" s="253"/>
      <c r="G108" s="254">
        <f>G109</f>
        <v>10</v>
      </c>
      <c r="H108" s="254">
        <f t="shared" si="42"/>
        <v>10</v>
      </c>
      <c r="I108" s="254">
        <f t="shared" si="42"/>
        <v>10</v>
      </c>
    </row>
    <row r="109" spans="1:9" s="234" customFormat="1">
      <c r="A109" s="232">
        <v>100</v>
      </c>
      <c r="B109" s="241" t="s">
        <v>34</v>
      </c>
      <c r="C109" s="252">
        <v>807</v>
      </c>
      <c r="D109" s="255" t="s">
        <v>162</v>
      </c>
      <c r="E109" s="94">
        <v>870</v>
      </c>
      <c r="F109" s="253" t="s">
        <v>116</v>
      </c>
      <c r="G109" s="254">
        <f>G110</f>
        <v>10</v>
      </c>
      <c r="H109" s="254">
        <f t="shared" si="42"/>
        <v>10</v>
      </c>
      <c r="I109" s="254">
        <f t="shared" si="42"/>
        <v>10</v>
      </c>
    </row>
    <row r="110" spans="1:9" s="235" customFormat="1">
      <c r="A110" s="231">
        <v>101</v>
      </c>
      <c r="B110" s="233" t="s">
        <v>21</v>
      </c>
      <c r="C110" s="252">
        <v>807</v>
      </c>
      <c r="D110" s="255" t="s">
        <v>162</v>
      </c>
      <c r="E110" s="94">
        <v>870</v>
      </c>
      <c r="F110" s="253" t="s">
        <v>120</v>
      </c>
      <c r="G110" s="175">
        <v>10</v>
      </c>
      <c r="H110" s="175">
        <v>10</v>
      </c>
      <c r="I110" s="175">
        <v>10</v>
      </c>
    </row>
    <row r="111" spans="1:9" s="235" customFormat="1" ht="27" customHeight="1">
      <c r="A111" s="232">
        <v>102</v>
      </c>
      <c r="B111" s="242" t="s">
        <v>182</v>
      </c>
      <c r="C111" s="249">
        <v>807</v>
      </c>
      <c r="D111" s="265" t="s">
        <v>163</v>
      </c>
      <c r="E111" s="250"/>
      <c r="F111" s="265"/>
      <c r="G111" s="251">
        <f>G121+G112</f>
        <v>153.29999999999998</v>
      </c>
      <c r="H111" s="251">
        <f>H121+H112</f>
        <v>158.29999999999998</v>
      </c>
      <c r="I111" s="251">
        <f>I121+I112</f>
        <v>1.9</v>
      </c>
    </row>
    <row r="112" spans="1:9" s="234" customFormat="1" ht="38.25">
      <c r="A112" s="231">
        <v>103</v>
      </c>
      <c r="B112" s="233" t="s">
        <v>198</v>
      </c>
      <c r="C112" s="252">
        <v>807</v>
      </c>
      <c r="D112" s="253" t="s">
        <v>165</v>
      </c>
      <c r="E112" s="250"/>
      <c r="F112" s="253"/>
      <c r="G112" s="254">
        <f>G117+G113</f>
        <v>151.39999999999998</v>
      </c>
      <c r="H112" s="254">
        <f t="shared" ref="H112:I112" si="43">H117+H113</f>
        <v>156.39999999999998</v>
      </c>
      <c r="I112" s="254">
        <f t="shared" si="43"/>
        <v>0</v>
      </c>
    </row>
    <row r="113" spans="1:9" s="234" customFormat="1" ht="51">
      <c r="A113" s="232">
        <v>104</v>
      </c>
      <c r="B113" s="233" t="s">
        <v>194</v>
      </c>
      <c r="C113" s="252">
        <v>807</v>
      </c>
      <c r="D113" s="253" t="s">
        <v>165</v>
      </c>
      <c r="E113" s="253" t="s">
        <v>46</v>
      </c>
      <c r="F113" s="253"/>
      <c r="G113" s="254">
        <f>G114</f>
        <v>135.88399999999999</v>
      </c>
      <c r="H113" s="254">
        <f t="shared" ref="H113:I115" si="44">H114</f>
        <v>135.88399999999999</v>
      </c>
      <c r="I113" s="254">
        <f t="shared" si="44"/>
        <v>0</v>
      </c>
    </row>
    <row r="114" spans="1:9" s="234" customFormat="1" ht="25.5">
      <c r="A114" s="231">
        <v>105</v>
      </c>
      <c r="B114" s="233" t="s">
        <v>51</v>
      </c>
      <c r="C114" s="252">
        <v>807</v>
      </c>
      <c r="D114" s="253" t="s">
        <v>165</v>
      </c>
      <c r="E114" s="253" t="s">
        <v>43</v>
      </c>
      <c r="F114" s="253"/>
      <c r="G114" s="254">
        <f>G115</f>
        <v>135.88399999999999</v>
      </c>
      <c r="H114" s="254">
        <f t="shared" si="44"/>
        <v>135.88399999999999</v>
      </c>
      <c r="I114" s="254">
        <f t="shared" si="44"/>
        <v>0</v>
      </c>
    </row>
    <row r="115" spans="1:9" s="234" customFormat="1">
      <c r="A115" s="232">
        <v>106</v>
      </c>
      <c r="B115" s="233" t="s">
        <v>59</v>
      </c>
      <c r="C115" s="252">
        <v>807</v>
      </c>
      <c r="D115" s="253" t="s">
        <v>165</v>
      </c>
      <c r="E115" s="253" t="s">
        <v>43</v>
      </c>
      <c r="F115" s="253" t="s">
        <v>122</v>
      </c>
      <c r="G115" s="254">
        <f>G116</f>
        <v>135.88399999999999</v>
      </c>
      <c r="H115" s="254">
        <f t="shared" si="44"/>
        <v>135.88399999999999</v>
      </c>
      <c r="I115" s="254">
        <f t="shared" si="44"/>
        <v>0</v>
      </c>
    </row>
    <row r="116" spans="1:9" s="234" customFormat="1">
      <c r="A116" s="231">
        <v>107</v>
      </c>
      <c r="B116" s="233" t="s">
        <v>60</v>
      </c>
      <c r="C116" s="252">
        <v>807</v>
      </c>
      <c r="D116" s="253" t="s">
        <v>165</v>
      </c>
      <c r="E116" s="253" t="s">
        <v>43</v>
      </c>
      <c r="F116" s="253" t="s">
        <v>123</v>
      </c>
      <c r="G116" s="254">
        <v>135.88399999999999</v>
      </c>
      <c r="H116" s="254">
        <v>135.88399999999999</v>
      </c>
      <c r="I116" s="254">
        <v>0</v>
      </c>
    </row>
    <row r="117" spans="1:9" s="234" customFormat="1" ht="34.5" customHeight="1">
      <c r="A117" s="232">
        <v>108</v>
      </c>
      <c r="B117" s="233" t="s">
        <v>130</v>
      </c>
      <c r="C117" s="252">
        <v>807</v>
      </c>
      <c r="D117" s="253" t="s">
        <v>165</v>
      </c>
      <c r="E117" s="253" t="s">
        <v>47</v>
      </c>
      <c r="F117" s="253"/>
      <c r="G117" s="254">
        <f>G118</f>
        <v>15.516</v>
      </c>
      <c r="H117" s="254">
        <f t="shared" ref="H117:I119" si="45">H118</f>
        <v>20.515999999999998</v>
      </c>
      <c r="I117" s="254">
        <f t="shared" si="45"/>
        <v>0</v>
      </c>
    </row>
    <row r="118" spans="1:9" s="234" customFormat="1" ht="25.5">
      <c r="A118" s="231">
        <v>109</v>
      </c>
      <c r="B118" s="233" t="s">
        <v>2</v>
      </c>
      <c r="C118" s="252">
        <v>807</v>
      </c>
      <c r="D118" s="253" t="s">
        <v>165</v>
      </c>
      <c r="E118" s="253" t="s">
        <v>41</v>
      </c>
      <c r="F118" s="253"/>
      <c r="G118" s="254">
        <f>G119</f>
        <v>15.516</v>
      </c>
      <c r="H118" s="254">
        <f t="shared" si="45"/>
        <v>20.515999999999998</v>
      </c>
      <c r="I118" s="254">
        <f t="shared" si="45"/>
        <v>0</v>
      </c>
    </row>
    <row r="119" spans="1:9" s="234" customFormat="1">
      <c r="A119" s="232">
        <v>110</v>
      </c>
      <c r="B119" s="233" t="s">
        <v>59</v>
      </c>
      <c r="C119" s="252">
        <v>807</v>
      </c>
      <c r="D119" s="253" t="s">
        <v>165</v>
      </c>
      <c r="E119" s="253" t="s">
        <v>41</v>
      </c>
      <c r="F119" s="253" t="s">
        <v>122</v>
      </c>
      <c r="G119" s="254">
        <f>G120</f>
        <v>15.516</v>
      </c>
      <c r="H119" s="254">
        <f t="shared" si="45"/>
        <v>20.515999999999998</v>
      </c>
      <c r="I119" s="254">
        <f t="shared" si="45"/>
        <v>0</v>
      </c>
    </row>
    <row r="120" spans="1:9" s="234" customFormat="1">
      <c r="A120" s="231">
        <v>111</v>
      </c>
      <c r="B120" s="233" t="s">
        <v>60</v>
      </c>
      <c r="C120" s="252">
        <v>807</v>
      </c>
      <c r="D120" s="253" t="s">
        <v>165</v>
      </c>
      <c r="E120" s="253" t="s">
        <v>41</v>
      </c>
      <c r="F120" s="253" t="s">
        <v>123</v>
      </c>
      <c r="G120" s="254">
        <v>15.516</v>
      </c>
      <c r="H120" s="254">
        <v>20.515999999999998</v>
      </c>
      <c r="I120" s="254">
        <v>0</v>
      </c>
    </row>
    <row r="121" spans="1:9" s="234" customFormat="1" ht="45" customHeight="1">
      <c r="A121" s="232">
        <v>112</v>
      </c>
      <c r="B121" s="243" t="s">
        <v>197</v>
      </c>
      <c r="C121" s="252">
        <v>807</v>
      </c>
      <c r="D121" s="266" t="s">
        <v>164</v>
      </c>
      <c r="E121" s="266"/>
      <c r="F121" s="266"/>
      <c r="G121" s="254">
        <f>G122</f>
        <v>1.9</v>
      </c>
      <c r="H121" s="254">
        <f t="shared" ref="H121:I123" si="46">H122</f>
        <v>1.9</v>
      </c>
      <c r="I121" s="254">
        <f t="shared" si="46"/>
        <v>1.9</v>
      </c>
    </row>
    <row r="122" spans="1:9" s="234" customFormat="1" ht="25.5">
      <c r="A122" s="231">
        <v>113</v>
      </c>
      <c r="B122" s="233" t="s">
        <v>132</v>
      </c>
      <c r="C122" s="252">
        <v>807</v>
      </c>
      <c r="D122" s="266" t="s">
        <v>164</v>
      </c>
      <c r="E122" s="267" t="s">
        <v>47</v>
      </c>
      <c r="F122" s="266"/>
      <c r="G122" s="254">
        <f>G123</f>
        <v>1.9</v>
      </c>
      <c r="H122" s="254">
        <f t="shared" si="46"/>
        <v>1.9</v>
      </c>
      <c r="I122" s="254">
        <f t="shared" si="46"/>
        <v>1.9</v>
      </c>
    </row>
    <row r="123" spans="1:9" s="234" customFormat="1" ht="25.5">
      <c r="A123" s="232">
        <v>114</v>
      </c>
      <c r="B123" s="233" t="s">
        <v>2</v>
      </c>
      <c r="C123" s="252">
        <v>807</v>
      </c>
      <c r="D123" s="266" t="s">
        <v>164</v>
      </c>
      <c r="E123" s="268" t="s">
        <v>41</v>
      </c>
      <c r="F123" s="268"/>
      <c r="G123" s="254">
        <f>G124</f>
        <v>1.9</v>
      </c>
      <c r="H123" s="254">
        <f t="shared" si="46"/>
        <v>1.9</v>
      </c>
      <c r="I123" s="254">
        <f t="shared" si="46"/>
        <v>1.9</v>
      </c>
    </row>
    <row r="124" spans="1:9" s="234" customFormat="1">
      <c r="A124" s="231">
        <v>115</v>
      </c>
      <c r="B124" s="241" t="s">
        <v>34</v>
      </c>
      <c r="C124" s="252">
        <v>807</v>
      </c>
      <c r="D124" s="266" t="s">
        <v>164</v>
      </c>
      <c r="E124" s="268" t="s">
        <v>41</v>
      </c>
      <c r="F124" s="268" t="s">
        <v>116</v>
      </c>
      <c r="G124" s="254">
        <f>G125</f>
        <v>1.9</v>
      </c>
      <c r="H124" s="254">
        <f>H125</f>
        <v>1.9</v>
      </c>
      <c r="I124" s="254">
        <f>I125</f>
        <v>1.9</v>
      </c>
    </row>
    <row r="125" spans="1:9" s="234" customFormat="1">
      <c r="A125" s="232">
        <v>116</v>
      </c>
      <c r="B125" s="233" t="s">
        <v>56</v>
      </c>
      <c r="C125" s="252">
        <v>807</v>
      </c>
      <c r="D125" s="266" t="s">
        <v>164</v>
      </c>
      <c r="E125" s="268" t="s">
        <v>41</v>
      </c>
      <c r="F125" s="253" t="s">
        <v>121</v>
      </c>
      <c r="G125" s="254">
        <v>1.9</v>
      </c>
      <c r="H125" s="254">
        <v>1.9</v>
      </c>
      <c r="I125" s="254">
        <v>1.9</v>
      </c>
    </row>
    <row r="126" spans="1:9" s="234" customFormat="1" ht="21" customHeight="1">
      <c r="A126" s="231">
        <v>117</v>
      </c>
      <c r="B126" s="14" t="s">
        <v>45</v>
      </c>
      <c r="C126" s="252">
        <v>807</v>
      </c>
      <c r="D126" s="255" t="s">
        <v>152</v>
      </c>
      <c r="E126" s="253"/>
      <c r="F126" s="253"/>
      <c r="G126" s="254">
        <f>G127</f>
        <v>370.49400000000003</v>
      </c>
      <c r="H126" s="254">
        <f t="shared" ref="H126:I129" si="47">H127</f>
        <v>370.49400000000003</v>
      </c>
      <c r="I126" s="254">
        <f t="shared" si="47"/>
        <v>370.49400000000003</v>
      </c>
    </row>
    <row r="127" spans="1:9" s="235" customFormat="1" ht="18" customHeight="1">
      <c r="A127" s="232">
        <v>118</v>
      </c>
      <c r="B127" s="238" t="s">
        <v>183</v>
      </c>
      <c r="C127" s="249">
        <v>807</v>
      </c>
      <c r="D127" s="256" t="s">
        <v>159</v>
      </c>
      <c r="E127" s="256"/>
      <c r="F127" s="256"/>
      <c r="G127" s="251">
        <f>G128</f>
        <v>370.49400000000003</v>
      </c>
      <c r="H127" s="251">
        <f t="shared" si="47"/>
        <v>370.49400000000003</v>
      </c>
      <c r="I127" s="251">
        <f t="shared" si="47"/>
        <v>370.49400000000003</v>
      </c>
    </row>
    <row r="128" spans="1:9" s="235" customFormat="1" ht="45.75" customHeight="1">
      <c r="A128" s="231">
        <v>119</v>
      </c>
      <c r="B128" s="14" t="s">
        <v>343</v>
      </c>
      <c r="C128" s="252">
        <v>807</v>
      </c>
      <c r="D128" s="255" t="s">
        <v>331</v>
      </c>
      <c r="E128" s="255"/>
      <c r="F128" s="255"/>
      <c r="G128" s="254">
        <f>G129</f>
        <v>370.49400000000003</v>
      </c>
      <c r="H128" s="254">
        <f t="shared" si="47"/>
        <v>370.49400000000003</v>
      </c>
      <c r="I128" s="254">
        <f t="shared" si="47"/>
        <v>370.49400000000003</v>
      </c>
    </row>
    <row r="129" spans="1:9" s="234" customFormat="1">
      <c r="A129" s="232">
        <v>120</v>
      </c>
      <c r="B129" s="14" t="s">
        <v>35</v>
      </c>
      <c r="C129" s="252">
        <v>807</v>
      </c>
      <c r="D129" s="255" t="s">
        <v>331</v>
      </c>
      <c r="E129" s="255" t="s">
        <v>57</v>
      </c>
      <c r="F129" s="255"/>
      <c r="G129" s="254">
        <f>G130</f>
        <v>370.49400000000003</v>
      </c>
      <c r="H129" s="254">
        <f t="shared" si="47"/>
        <v>370.49400000000003</v>
      </c>
      <c r="I129" s="254">
        <f t="shared" si="47"/>
        <v>370.49400000000003</v>
      </c>
    </row>
    <row r="130" spans="1:9" s="234" customFormat="1">
      <c r="A130" s="231">
        <v>121</v>
      </c>
      <c r="B130" s="14" t="s">
        <v>40</v>
      </c>
      <c r="C130" s="252">
        <v>807</v>
      </c>
      <c r="D130" s="255" t="s">
        <v>331</v>
      </c>
      <c r="E130" s="255" t="s">
        <v>42</v>
      </c>
      <c r="F130" s="255"/>
      <c r="G130" s="151">
        <v>370.49400000000003</v>
      </c>
      <c r="H130" s="151">
        <v>370.49400000000003</v>
      </c>
      <c r="I130" s="151">
        <v>370.49400000000003</v>
      </c>
    </row>
    <row r="131" spans="1:9" s="234" customFormat="1">
      <c r="A131" s="232">
        <v>122</v>
      </c>
      <c r="B131" s="241" t="s">
        <v>34</v>
      </c>
      <c r="C131" s="252">
        <v>807</v>
      </c>
      <c r="D131" s="255" t="s">
        <v>331</v>
      </c>
      <c r="E131" s="255" t="s">
        <v>42</v>
      </c>
      <c r="F131" s="255" t="s">
        <v>116</v>
      </c>
      <c r="G131" s="254">
        <f t="shared" ref="G131:I132" si="48">G130</f>
        <v>370.49400000000003</v>
      </c>
      <c r="H131" s="254">
        <f t="shared" si="48"/>
        <v>370.49400000000003</v>
      </c>
      <c r="I131" s="254">
        <f t="shared" si="48"/>
        <v>370.49400000000003</v>
      </c>
    </row>
    <row r="132" spans="1:9" s="234" customFormat="1" ht="38.25">
      <c r="A132" s="231">
        <v>123</v>
      </c>
      <c r="B132" s="241" t="s">
        <v>19</v>
      </c>
      <c r="C132" s="252">
        <v>807</v>
      </c>
      <c r="D132" s="255" t="s">
        <v>331</v>
      </c>
      <c r="E132" s="255" t="s">
        <v>42</v>
      </c>
      <c r="F132" s="255" t="s">
        <v>119</v>
      </c>
      <c r="G132" s="254">
        <f>G131</f>
        <v>370.49400000000003</v>
      </c>
      <c r="H132" s="254">
        <f t="shared" si="48"/>
        <v>370.49400000000003</v>
      </c>
      <c r="I132" s="254">
        <f t="shared" si="48"/>
        <v>370.49400000000003</v>
      </c>
    </row>
    <row r="133" spans="1:9" s="234" customFormat="1" ht="34.5" customHeight="1">
      <c r="A133" s="232">
        <v>124</v>
      </c>
      <c r="B133" s="14" t="s">
        <v>45</v>
      </c>
      <c r="C133" s="252">
        <v>807</v>
      </c>
      <c r="D133" s="255" t="s">
        <v>152</v>
      </c>
      <c r="E133" s="253"/>
      <c r="F133" s="253"/>
      <c r="G133" s="254">
        <f>G134</f>
        <v>10</v>
      </c>
      <c r="H133" s="254">
        <f t="shared" ref="H133:I136" si="49">H134</f>
        <v>0</v>
      </c>
      <c r="I133" s="254">
        <f t="shared" si="49"/>
        <v>0</v>
      </c>
    </row>
    <row r="134" spans="1:9" s="235" customFormat="1">
      <c r="A134" s="231">
        <v>125</v>
      </c>
      <c r="B134" s="238" t="s">
        <v>183</v>
      </c>
      <c r="C134" s="249">
        <v>807</v>
      </c>
      <c r="D134" s="256" t="s">
        <v>159</v>
      </c>
      <c r="E134" s="256"/>
      <c r="F134" s="256"/>
      <c r="G134" s="251">
        <f>G135</f>
        <v>10</v>
      </c>
      <c r="H134" s="251">
        <f t="shared" si="49"/>
        <v>0</v>
      </c>
      <c r="I134" s="251">
        <f t="shared" si="49"/>
        <v>0</v>
      </c>
    </row>
    <row r="135" spans="1:9" s="235" customFormat="1" ht="57" customHeight="1">
      <c r="A135" s="232">
        <v>126</v>
      </c>
      <c r="B135" s="14" t="s">
        <v>179</v>
      </c>
      <c r="C135" s="252">
        <v>807</v>
      </c>
      <c r="D135" s="255" t="s">
        <v>176</v>
      </c>
      <c r="E135" s="255"/>
      <c r="F135" s="255"/>
      <c r="G135" s="254">
        <f>G136</f>
        <v>10</v>
      </c>
      <c r="H135" s="254">
        <f t="shared" si="49"/>
        <v>0</v>
      </c>
      <c r="I135" s="254">
        <f t="shared" si="49"/>
        <v>0</v>
      </c>
    </row>
    <row r="136" spans="1:9" s="234" customFormat="1">
      <c r="A136" s="231">
        <v>127</v>
      </c>
      <c r="B136" s="14" t="s">
        <v>35</v>
      </c>
      <c r="C136" s="252">
        <v>807</v>
      </c>
      <c r="D136" s="255" t="s">
        <v>176</v>
      </c>
      <c r="E136" s="255" t="s">
        <v>57</v>
      </c>
      <c r="F136" s="255"/>
      <c r="G136" s="254">
        <f>G137</f>
        <v>10</v>
      </c>
      <c r="H136" s="254">
        <f t="shared" si="49"/>
        <v>0</v>
      </c>
      <c r="I136" s="254">
        <f t="shared" si="49"/>
        <v>0</v>
      </c>
    </row>
    <row r="137" spans="1:9" s="234" customFormat="1">
      <c r="A137" s="232">
        <v>128</v>
      </c>
      <c r="B137" s="14" t="s">
        <v>40</v>
      </c>
      <c r="C137" s="252">
        <v>807</v>
      </c>
      <c r="D137" s="255" t="s">
        <v>176</v>
      </c>
      <c r="E137" s="255" t="s">
        <v>42</v>
      </c>
      <c r="F137" s="255"/>
      <c r="G137" s="151">
        <v>10</v>
      </c>
      <c r="H137" s="151">
        <v>0</v>
      </c>
      <c r="I137" s="151">
        <v>0</v>
      </c>
    </row>
    <row r="138" spans="1:9" s="234" customFormat="1">
      <c r="A138" s="231">
        <v>129</v>
      </c>
      <c r="B138" s="241" t="s">
        <v>34</v>
      </c>
      <c r="C138" s="252">
        <v>807</v>
      </c>
      <c r="D138" s="255" t="s">
        <v>176</v>
      </c>
      <c r="E138" s="255" t="s">
        <v>42</v>
      </c>
      <c r="F138" s="255" t="s">
        <v>116</v>
      </c>
      <c r="G138" s="254">
        <f t="shared" ref="G138:I139" si="50">G137</f>
        <v>10</v>
      </c>
      <c r="H138" s="254">
        <f t="shared" si="50"/>
        <v>0</v>
      </c>
      <c r="I138" s="254">
        <f t="shared" si="50"/>
        <v>0</v>
      </c>
    </row>
    <row r="139" spans="1:9" s="234" customFormat="1" ht="38.25">
      <c r="A139" s="232">
        <v>130</v>
      </c>
      <c r="B139" s="241" t="s">
        <v>19</v>
      </c>
      <c r="C139" s="252">
        <v>807</v>
      </c>
      <c r="D139" s="255" t="s">
        <v>176</v>
      </c>
      <c r="E139" s="255" t="s">
        <v>42</v>
      </c>
      <c r="F139" s="255" t="s">
        <v>119</v>
      </c>
      <c r="G139" s="254">
        <f>G138</f>
        <v>10</v>
      </c>
      <c r="H139" s="254">
        <f t="shared" si="50"/>
        <v>0</v>
      </c>
      <c r="I139" s="254">
        <f t="shared" si="50"/>
        <v>0</v>
      </c>
    </row>
    <row r="140" spans="1:9" s="234" customFormat="1" ht="34.5" customHeight="1">
      <c r="A140" s="231">
        <v>131</v>
      </c>
      <c r="B140" s="14" t="s">
        <v>45</v>
      </c>
      <c r="C140" s="252">
        <v>807</v>
      </c>
      <c r="D140" s="255" t="s">
        <v>152</v>
      </c>
      <c r="E140" s="253"/>
      <c r="F140" s="253"/>
      <c r="G140" s="254">
        <f>G141</f>
        <v>18.8</v>
      </c>
      <c r="H140" s="254">
        <f t="shared" ref="H140:I143" si="51">H141</f>
        <v>18.8</v>
      </c>
      <c r="I140" s="254">
        <f t="shared" si="51"/>
        <v>0</v>
      </c>
    </row>
    <row r="141" spans="1:9" s="235" customFormat="1">
      <c r="A141" s="232">
        <v>132</v>
      </c>
      <c r="B141" s="238" t="s">
        <v>183</v>
      </c>
      <c r="C141" s="249">
        <v>807</v>
      </c>
      <c r="D141" s="256" t="s">
        <v>159</v>
      </c>
      <c r="E141" s="256"/>
      <c r="F141" s="256"/>
      <c r="G141" s="251">
        <f>G142</f>
        <v>18.8</v>
      </c>
      <c r="H141" s="251">
        <f t="shared" si="51"/>
        <v>18.8</v>
      </c>
      <c r="I141" s="251">
        <f t="shared" si="51"/>
        <v>0</v>
      </c>
    </row>
    <row r="142" spans="1:9" s="235" customFormat="1" ht="57" customHeight="1">
      <c r="A142" s="231">
        <v>133</v>
      </c>
      <c r="B142" s="14" t="s">
        <v>285</v>
      </c>
      <c r="C142" s="252">
        <v>807</v>
      </c>
      <c r="D142" s="255" t="s">
        <v>332</v>
      </c>
      <c r="E142" s="255"/>
      <c r="F142" s="255"/>
      <c r="G142" s="254">
        <f>G143</f>
        <v>18.8</v>
      </c>
      <c r="H142" s="254">
        <f t="shared" si="51"/>
        <v>18.8</v>
      </c>
      <c r="I142" s="254">
        <f t="shared" si="51"/>
        <v>0</v>
      </c>
    </row>
    <row r="143" spans="1:9" s="234" customFormat="1">
      <c r="A143" s="232">
        <v>134</v>
      </c>
      <c r="B143" s="14" t="s">
        <v>35</v>
      </c>
      <c r="C143" s="252">
        <v>807</v>
      </c>
      <c r="D143" s="255" t="s">
        <v>332</v>
      </c>
      <c r="E143" s="255" t="s">
        <v>57</v>
      </c>
      <c r="F143" s="255"/>
      <c r="G143" s="254">
        <f>G144</f>
        <v>18.8</v>
      </c>
      <c r="H143" s="254">
        <f t="shared" si="51"/>
        <v>18.8</v>
      </c>
      <c r="I143" s="254">
        <f t="shared" si="51"/>
        <v>0</v>
      </c>
    </row>
    <row r="144" spans="1:9" s="234" customFormat="1">
      <c r="A144" s="231">
        <v>135</v>
      </c>
      <c r="B144" s="14" t="s">
        <v>40</v>
      </c>
      <c r="C144" s="252">
        <v>807</v>
      </c>
      <c r="D144" s="255" t="s">
        <v>332</v>
      </c>
      <c r="E144" s="255" t="s">
        <v>42</v>
      </c>
      <c r="F144" s="255"/>
      <c r="G144" s="151">
        <v>18.8</v>
      </c>
      <c r="H144" s="151">
        <v>18.8</v>
      </c>
      <c r="I144" s="151">
        <v>0</v>
      </c>
    </row>
    <row r="145" spans="1:9" s="234" customFormat="1">
      <c r="A145" s="232">
        <v>136</v>
      </c>
      <c r="B145" s="241" t="s">
        <v>34</v>
      </c>
      <c r="C145" s="252">
        <v>807</v>
      </c>
      <c r="D145" s="255" t="s">
        <v>332</v>
      </c>
      <c r="E145" s="255" t="s">
        <v>42</v>
      </c>
      <c r="F145" s="255" t="s">
        <v>116</v>
      </c>
      <c r="G145" s="254">
        <f t="shared" ref="G145:I146" si="52">G144</f>
        <v>18.8</v>
      </c>
      <c r="H145" s="254">
        <f t="shared" si="52"/>
        <v>18.8</v>
      </c>
      <c r="I145" s="254">
        <f t="shared" si="52"/>
        <v>0</v>
      </c>
    </row>
    <row r="146" spans="1:9" s="234" customFormat="1" ht="38.25">
      <c r="A146" s="231">
        <v>137</v>
      </c>
      <c r="B146" s="241" t="s">
        <v>19</v>
      </c>
      <c r="C146" s="252">
        <v>807</v>
      </c>
      <c r="D146" s="255" t="s">
        <v>332</v>
      </c>
      <c r="E146" s="255" t="s">
        <v>42</v>
      </c>
      <c r="F146" s="255" t="s">
        <v>121</v>
      </c>
      <c r="G146" s="254">
        <f>G145</f>
        <v>18.8</v>
      </c>
      <c r="H146" s="254">
        <f t="shared" si="52"/>
        <v>18.8</v>
      </c>
      <c r="I146" s="254">
        <f t="shared" si="52"/>
        <v>0</v>
      </c>
    </row>
    <row r="147" spans="1:9" s="235" customFormat="1" ht="29.25" customHeight="1">
      <c r="A147" s="232">
        <v>138</v>
      </c>
      <c r="B147" s="12" t="s">
        <v>45</v>
      </c>
      <c r="C147" s="249">
        <v>807</v>
      </c>
      <c r="D147" s="256" t="s">
        <v>152</v>
      </c>
      <c r="E147" s="250"/>
      <c r="F147" s="250"/>
      <c r="G147" s="251">
        <f>G148</f>
        <v>2971.123</v>
      </c>
      <c r="H147" s="251">
        <f t="shared" ref="H147:I150" si="53">H148</f>
        <v>2971.123</v>
      </c>
      <c r="I147" s="251">
        <f t="shared" si="53"/>
        <v>2971.123</v>
      </c>
    </row>
    <row r="148" spans="1:9" s="234" customFormat="1">
      <c r="A148" s="231">
        <v>139</v>
      </c>
      <c r="B148" s="233" t="s">
        <v>178</v>
      </c>
      <c r="C148" s="252">
        <v>807</v>
      </c>
      <c r="D148" s="255" t="s">
        <v>218</v>
      </c>
      <c r="E148" s="255"/>
      <c r="F148" s="255"/>
      <c r="G148" s="254">
        <f>G149</f>
        <v>2971.123</v>
      </c>
      <c r="H148" s="254">
        <f t="shared" si="53"/>
        <v>2971.123</v>
      </c>
      <c r="I148" s="254">
        <f t="shared" si="53"/>
        <v>2971.123</v>
      </c>
    </row>
    <row r="149" spans="1:9" s="235" customFormat="1" ht="64.5" customHeight="1">
      <c r="A149" s="232">
        <v>140</v>
      </c>
      <c r="B149" s="14" t="s">
        <v>348</v>
      </c>
      <c r="C149" s="252">
        <v>807</v>
      </c>
      <c r="D149" s="255" t="s">
        <v>219</v>
      </c>
      <c r="E149" s="255"/>
      <c r="F149" s="255"/>
      <c r="G149" s="254">
        <f>G150</f>
        <v>2971.123</v>
      </c>
      <c r="H149" s="254">
        <f t="shared" si="53"/>
        <v>2971.123</v>
      </c>
      <c r="I149" s="254">
        <f t="shared" si="53"/>
        <v>2971.123</v>
      </c>
    </row>
    <row r="150" spans="1:9" s="234" customFormat="1">
      <c r="A150" s="231">
        <v>141</v>
      </c>
      <c r="B150" s="14" t="s">
        <v>35</v>
      </c>
      <c r="C150" s="252">
        <v>807</v>
      </c>
      <c r="D150" s="255" t="s">
        <v>219</v>
      </c>
      <c r="E150" s="255" t="s">
        <v>57</v>
      </c>
      <c r="F150" s="255" t="s">
        <v>108</v>
      </c>
      <c r="G150" s="254">
        <f>G151</f>
        <v>2971.123</v>
      </c>
      <c r="H150" s="254">
        <f t="shared" si="53"/>
        <v>2971.123</v>
      </c>
      <c r="I150" s="254">
        <f t="shared" si="53"/>
        <v>2971.123</v>
      </c>
    </row>
    <row r="151" spans="1:9" s="234" customFormat="1">
      <c r="A151" s="232">
        <v>142</v>
      </c>
      <c r="B151" s="14" t="s">
        <v>40</v>
      </c>
      <c r="C151" s="252">
        <v>807</v>
      </c>
      <c r="D151" s="255" t="s">
        <v>219</v>
      </c>
      <c r="E151" s="255" t="s">
        <v>42</v>
      </c>
      <c r="F151" s="255" t="s">
        <v>109</v>
      </c>
      <c r="G151" s="151">
        <v>2971.123</v>
      </c>
      <c r="H151" s="151">
        <v>2971.123</v>
      </c>
      <c r="I151" s="151">
        <v>2971.123</v>
      </c>
    </row>
    <row r="152" spans="1:9" s="234" customFormat="1">
      <c r="A152" s="231">
        <v>143</v>
      </c>
      <c r="B152" s="14" t="s">
        <v>286</v>
      </c>
      <c r="C152" s="252">
        <v>807</v>
      </c>
      <c r="D152" s="269" t="s">
        <v>152</v>
      </c>
      <c r="E152" s="255"/>
      <c r="F152" s="255"/>
      <c r="G152" s="254">
        <f>G153</f>
        <v>122.807</v>
      </c>
      <c r="H152" s="254">
        <f t="shared" ref="H152:I155" si="54">H153</f>
        <v>122.807</v>
      </c>
      <c r="I152" s="254">
        <f t="shared" si="54"/>
        <v>122.807</v>
      </c>
    </row>
    <row r="153" spans="1:9" s="235" customFormat="1" ht="22.5" customHeight="1">
      <c r="A153" s="232">
        <v>144</v>
      </c>
      <c r="B153" s="12" t="s">
        <v>45</v>
      </c>
      <c r="C153" s="249">
        <v>807</v>
      </c>
      <c r="D153" s="270" t="s">
        <v>152</v>
      </c>
      <c r="E153" s="256"/>
      <c r="F153" s="256"/>
      <c r="G153" s="251">
        <f>G154</f>
        <v>122.807</v>
      </c>
      <c r="H153" s="251">
        <f t="shared" si="54"/>
        <v>122.807</v>
      </c>
      <c r="I153" s="251">
        <f t="shared" si="54"/>
        <v>122.807</v>
      </c>
    </row>
    <row r="154" spans="1:9" s="234" customFormat="1">
      <c r="A154" s="231">
        <v>145</v>
      </c>
      <c r="B154" s="233" t="s">
        <v>287</v>
      </c>
      <c r="C154" s="252">
        <v>807</v>
      </c>
      <c r="D154" s="253" t="s">
        <v>296</v>
      </c>
      <c r="E154" s="255" t="s">
        <v>293</v>
      </c>
      <c r="F154" s="255"/>
      <c r="G154" s="254">
        <f>G155</f>
        <v>122.807</v>
      </c>
      <c r="H154" s="254">
        <f t="shared" si="54"/>
        <v>122.807</v>
      </c>
      <c r="I154" s="254">
        <f t="shared" si="54"/>
        <v>122.807</v>
      </c>
    </row>
    <row r="155" spans="1:9" s="234" customFormat="1" ht="25.5">
      <c r="A155" s="232">
        <v>146</v>
      </c>
      <c r="B155" s="233" t="s">
        <v>288</v>
      </c>
      <c r="C155" s="252">
        <v>807</v>
      </c>
      <c r="D155" s="253" t="s">
        <v>297</v>
      </c>
      <c r="E155" s="255" t="s">
        <v>293</v>
      </c>
      <c r="F155" s="255"/>
      <c r="G155" s="254">
        <f>G156</f>
        <v>122.807</v>
      </c>
      <c r="H155" s="254">
        <f t="shared" si="54"/>
        <v>122.807</v>
      </c>
      <c r="I155" s="254">
        <f t="shared" si="54"/>
        <v>122.807</v>
      </c>
    </row>
    <row r="156" spans="1:9" s="234" customFormat="1">
      <c r="A156" s="231">
        <v>147</v>
      </c>
      <c r="B156" s="233" t="s">
        <v>289</v>
      </c>
      <c r="C156" s="252">
        <v>807</v>
      </c>
      <c r="D156" s="253" t="s">
        <v>297</v>
      </c>
      <c r="E156" s="255" t="s">
        <v>293</v>
      </c>
      <c r="F156" s="255" t="s">
        <v>291</v>
      </c>
      <c r="G156" s="151">
        <v>122.807</v>
      </c>
      <c r="H156" s="151">
        <v>122.807</v>
      </c>
      <c r="I156" s="151">
        <v>122.807</v>
      </c>
    </row>
    <row r="157" spans="1:9" s="234" customFormat="1">
      <c r="A157" s="232">
        <v>148</v>
      </c>
      <c r="B157" s="233" t="s">
        <v>290</v>
      </c>
      <c r="C157" s="252">
        <v>807</v>
      </c>
      <c r="D157" s="253" t="s">
        <v>297</v>
      </c>
      <c r="E157" s="255" t="s">
        <v>294</v>
      </c>
      <c r="F157" s="255" t="s">
        <v>292</v>
      </c>
      <c r="G157" s="254">
        <f>G156</f>
        <v>122.807</v>
      </c>
      <c r="H157" s="254">
        <f t="shared" ref="H157:I157" si="55">H156</f>
        <v>122.807</v>
      </c>
      <c r="I157" s="254">
        <f t="shared" si="55"/>
        <v>122.807</v>
      </c>
    </row>
    <row r="158" spans="1:9" s="234" customFormat="1">
      <c r="A158" s="231">
        <v>149</v>
      </c>
      <c r="B158" s="233" t="s">
        <v>4</v>
      </c>
      <c r="C158" s="271"/>
      <c r="D158" s="253"/>
      <c r="E158" s="253"/>
      <c r="F158" s="94"/>
      <c r="G158" s="154">
        <v>0</v>
      </c>
      <c r="H158" s="175">
        <v>322.58699999999999</v>
      </c>
      <c r="I158" s="175">
        <v>644.23400000000004</v>
      </c>
    </row>
    <row r="159" spans="1:9" s="234" customFormat="1">
      <c r="A159" s="232">
        <v>150</v>
      </c>
      <c r="B159" s="233" t="s">
        <v>5</v>
      </c>
      <c r="C159" s="271"/>
      <c r="D159" s="253"/>
      <c r="E159" s="253"/>
      <c r="F159" s="253"/>
      <c r="G159" s="251">
        <f>G10+G57+G158</f>
        <v>13557.893</v>
      </c>
      <c r="H159" s="251">
        <f>H10+H57+H158</f>
        <v>13279.072999999997</v>
      </c>
      <c r="I159" s="251">
        <f>I10+I57+I158</f>
        <v>98728.773000000001</v>
      </c>
    </row>
  </sheetData>
  <autoFilter ref="A9:I159"/>
  <mergeCells count="5">
    <mergeCell ref="A2:G2"/>
    <mergeCell ref="A5:H5"/>
    <mergeCell ref="A3:D3"/>
    <mergeCell ref="F3:I3"/>
    <mergeCell ref="F4:I4"/>
  </mergeCells>
  <phoneticPr fontId="5" type="noConversion"/>
  <pageMargins left="0.7" right="0.7" top="0.75" bottom="0.75" header="0.3" footer="0.3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topLeftCell="A14" zoomScaleNormal="100" zoomScaleSheetLayoutView="100" workbookViewId="0">
      <selection activeCell="A16" sqref="A16"/>
    </sheetView>
  </sheetViews>
  <sheetFormatPr defaultRowHeight="12.75"/>
  <cols>
    <col min="1" max="1" width="9.140625" style="277"/>
    <col min="2" max="2" width="43.5703125" style="117" customWidth="1"/>
    <col min="3" max="3" width="13.85546875" style="117" customWidth="1"/>
    <col min="4" max="4" width="12.42578125" style="117" customWidth="1"/>
    <col min="5" max="5" width="12.7109375" style="117" customWidth="1"/>
    <col min="6" max="16384" width="9.140625" style="117"/>
  </cols>
  <sheetData>
    <row r="1" spans="1:5">
      <c r="D1" s="117" t="s">
        <v>344</v>
      </c>
    </row>
    <row r="2" spans="1:5">
      <c r="B2" s="313" t="s">
        <v>409</v>
      </c>
      <c r="C2" s="313"/>
      <c r="D2" s="313"/>
      <c r="E2" s="313"/>
    </row>
    <row r="3" spans="1:5" ht="54" customHeight="1">
      <c r="C3" s="361" t="s">
        <v>426</v>
      </c>
      <c r="D3" s="361"/>
      <c r="E3" s="361"/>
    </row>
    <row r="7" spans="1:5">
      <c r="B7" s="367" t="s">
        <v>427</v>
      </c>
      <c r="C7" s="367"/>
      <c r="D7" s="367"/>
      <c r="E7" s="367"/>
    </row>
    <row r="8" spans="1:5" ht="30" customHeight="1">
      <c r="B8" s="367"/>
      <c r="C8" s="367"/>
      <c r="D8" s="367"/>
      <c r="E8" s="367"/>
    </row>
    <row r="9" spans="1:5">
      <c r="B9" s="118"/>
      <c r="C9" s="104"/>
      <c r="D9" s="366" t="s">
        <v>62</v>
      </c>
      <c r="E9" s="366"/>
    </row>
    <row r="10" spans="1:5" s="112" customFormat="1" ht="30" customHeight="1">
      <c r="A10" s="278" t="s">
        <v>27</v>
      </c>
      <c r="B10" s="170" t="s">
        <v>259</v>
      </c>
      <c r="C10" s="171" t="s">
        <v>307</v>
      </c>
      <c r="D10" s="171" t="s">
        <v>410</v>
      </c>
      <c r="E10" s="171" t="s">
        <v>415</v>
      </c>
    </row>
    <row r="11" spans="1:5" s="116" customFormat="1" ht="18.75" customHeight="1">
      <c r="A11" s="168">
        <v>1</v>
      </c>
      <c r="B11" s="172">
        <v>2</v>
      </c>
      <c r="C11" s="172">
        <v>3</v>
      </c>
      <c r="D11" s="172">
        <v>4</v>
      </c>
      <c r="E11" s="172">
        <v>5</v>
      </c>
    </row>
    <row r="12" spans="1:5" s="112" customFormat="1" ht="46.5" customHeight="1">
      <c r="A12" s="278">
        <v>1</v>
      </c>
      <c r="B12" s="173" t="s">
        <v>310</v>
      </c>
      <c r="C12" s="219">
        <v>4159</v>
      </c>
      <c r="D12" s="219">
        <v>4159</v>
      </c>
      <c r="E12" s="219">
        <v>4159</v>
      </c>
    </row>
    <row r="13" spans="1:5" s="112" customFormat="1" ht="44.25" customHeight="1">
      <c r="A13" s="278">
        <v>2</v>
      </c>
      <c r="B13" s="52" t="s">
        <v>313</v>
      </c>
      <c r="C13" s="220">
        <v>7229.1930000000002</v>
      </c>
      <c r="D13" s="220">
        <v>6875.3729999999996</v>
      </c>
      <c r="E13" s="220">
        <v>6777.5730000000003</v>
      </c>
    </row>
    <row r="14" spans="1:5" s="112" customFormat="1" ht="60" customHeight="1">
      <c r="A14" s="278">
        <v>3</v>
      </c>
      <c r="B14" s="113" t="s">
        <v>430</v>
      </c>
      <c r="C14" s="174">
        <v>151.4</v>
      </c>
      <c r="D14" s="215">
        <v>156.4</v>
      </c>
      <c r="E14" s="215">
        <v>0</v>
      </c>
    </row>
    <row r="15" spans="1:5" s="112" customFormat="1" ht="109.5" customHeight="1">
      <c r="A15" s="278">
        <v>4</v>
      </c>
      <c r="B15" s="52" t="s">
        <v>447</v>
      </c>
      <c r="C15" s="174">
        <v>0</v>
      </c>
      <c r="D15" s="294">
        <v>0</v>
      </c>
      <c r="E15" s="294">
        <f>22419.3+63199.6</f>
        <v>85618.9</v>
      </c>
    </row>
    <row r="16" spans="1:5" s="112" customFormat="1" ht="77.25" customHeight="1">
      <c r="A16" s="278">
        <v>5</v>
      </c>
      <c r="B16" s="113" t="s">
        <v>329</v>
      </c>
      <c r="C16" s="221">
        <v>1.9</v>
      </c>
      <c r="D16" s="221">
        <v>1.9</v>
      </c>
      <c r="E16" s="221">
        <v>1.9</v>
      </c>
    </row>
    <row r="17" spans="1:5" s="169" customFormat="1" ht="20.25" customHeight="1">
      <c r="A17" s="278">
        <v>7</v>
      </c>
      <c r="B17" s="114" t="s">
        <v>5</v>
      </c>
      <c r="C17" s="115">
        <f>SUM(C12:C16)</f>
        <v>11541.492999999999</v>
      </c>
      <c r="D17" s="115">
        <f>SUM(D12:D16)</f>
        <v>11192.672999999999</v>
      </c>
      <c r="E17" s="115">
        <f>SUM(E12:E16)</f>
        <v>96557.372999999992</v>
      </c>
    </row>
  </sheetData>
  <mergeCells count="4">
    <mergeCell ref="D9:E9"/>
    <mergeCell ref="B2:E2"/>
    <mergeCell ref="C3:E3"/>
    <mergeCell ref="B7:E8"/>
  </mergeCell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topLeftCell="A13" zoomScaleNormal="100" zoomScaleSheetLayoutView="100" workbookViewId="0">
      <selection activeCell="B16" sqref="B16"/>
    </sheetView>
  </sheetViews>
  <sheetFormatPr defaultRowHeight="12.75"/>
  <cols>
    <col min="1" max="1" width="6.140625" style="117" customWidth="1"/>
    <col min="2" max="2" width="45.42578125" style="117" customWidth="1"/>
    <col min="3" max="3" width="13.85546875" style="117" customWidth="1"/>
    <col min="4" max="4" width="12.42578125" style="117" customWidth="1"/>
    <col min="5" max="5" width="12.7109375" style="117" customWidth="1"/>
    <col min="6" max="16384" width="9.140625" style="117"/>
  </cols>
  <sheetData>
    <row r="1" spans="1:5">
      <c r="D1" s="117" t="s">
        <v>412</v>
      </c>
    </row>
    <row r="2" spans="1:5" ht="12.75" customHeight="1">
      <c r="B2" s="313" t="s">
        <v>409</v>
      </c>
      <c r="C2" s="313"/>
      <c r="D2" s="313"/>
      <c r="E2" s="313"/>
    </row>
    <row r="3" spans="1:5" ht="59.25" customHeight="1">
      <c r="C3" s="361" t="s">
        <v>426</v>
      </c>
      <c r="D3" s="361"/>
      <c r="E3" s="361"/>
    </row>
    <row r="5" spans="1:5" ht="12.75" customHeight="1">
      <c r="A5" s="367" t="s">
        <v>428</v>
      </c>
      <c r="B5" s="367"/>
      <c r="C5" s="367"/>
      <c r="D5" s="367"/>
      <c r="E5" s="367"/>
    </row>
    <row r="6" spans="1:5" ht="54" customHeight="1">
      <c r="A6" s="367"/>
      <c r="B6" s="367"/>
      <c r="C6" s="367"/>
      <c r="D6" s="367"/>
      <c r="E6" s="367"/>
    </row>
    <row r="8" spans="1:5">
      <c r="B8" s="118"/>
      <c r="C8" s="104"/>
      <c r="D8" s="368" t="s">
        <v>62</v>
      </c>
      <c r="E8" s="368"/>
    </row>
    <row r="9" spans="1:5" s="112" customFormat="1" ht="30" customHeight="1">
      <c r="A9" s="287" t="s">
        <v>27</v>
      </c>
      <c r="B9" s="146" t="s">
        <v>259</v>
      </c>
      <c r="C9" s="10" t="s">
        <v>307</v>
      </c>
      <c r="D9" s="10" t="s">
        <v>410</v>
      </c>
      <c r="E9" s="10" t="s">
        <v>415</v>
      </c>
    </row>
    <row r="10" spans="1:5" s="112" customFormat="1" ht="22.5" customHeight="1">
      <c r="A10" s="168">
        <v>1</v>
      </c>
      <c r="B10" s="168">
        <v>2</v>
      </c>
      <c r="C10" s="168">
        <v>3</v>
      </c>
      <c r="D10" s="168">
        <v>4</v>
      </c>
      <c r="E10" s="168">
        <v>5</v>
      </c>
    </row>
    <row r="11" spans="1:5" s="112" customFormat="1" ht="64.5" customHeight="1">
      <c r="A11" s="278">
        <v>1</v>
      </c>
      <c r="B11" s="111" t="s">
        <v>179</v>
      </c>
      <c r="C11" s="221">
        <v>10</v>
      </c>
      <c r="D11" s="221">
        <v>0</v>
      </c>
      <c r="E11" s="221">
        <v>0</v>
      </c>
    </row>
    <row r="12" spans="1:5" s="112" customFormat="1" ht="54.75" customHeight="1">
      <c r="A12" s="278">
        <v>2</v>
      </c>
      <c r="B12" s="113" t="s">
        <v>268</v>
      </c>
      <c r="C12" s="222">
        <v>56.930999999999997</v>
      </c>
      <c r="D12" s="222">
        <v>56.930999999999997</v>
      </c>
      <c r="E12" s="222">
        <v>56.930999999999997</v>
      </c>
    </row>
    <row r="13" spans="1:5" s="112" customFormat="1" ht="54.75" customHeight="1">
      <c r="A13" s="278">
        <v>3</v>
      </c>
      <c r="B13" s="113" t="s">
        <v>299</v>
      </c>
      <c r="C13" s="222">
        <v>370.49400000000003</v>
      </c>
      <c r="D13" s="222">
        <v>370.49400000000003</v>
      </c>
      <c r="E13" s="222">
        <v>370.49400000000003</v>
      </c>
    </row>
    <row r="14" spans="1:5" s="112" customFormat="1" ht="63" customHeight="1">
      <c r="A14" s="278">
        <v>4</v>
      </c>
      <c r="B14" s="113" t="s">
        <v>285</v>
      </c>
      <c r="C14" s="222">
        <v>18.8</v>
      </c>
      <c r="D14" s="222">
        <v>18.8</v>
      </c>
      <c r="E14" s="222">
        <v>0</v>
      </c>
    </row>
    <row r="15" spans="1:5" s="112" customFormat="1" ht="64.5" customHeight="1">
      <c r="A15" s="278">
        <v>5</v>
      </c>
      <c r="B15" s="113" t="s">
        <v>347</v>
      </c>
      <c r="C15" s="222">
        <f>721.016+2250.107</f>
        <v>2971.123</v>
      </c>
      <c r="D15" s="222">
        <f t="shared" ref="D15:E15" si="0">721.016+2250.107</f>
        <v>2971.123</v>
      </c>
      <c r="E15" s="222">
        <f t="shared" si="0"/>
        <v>2971.123</v>
      </c>
    </row>
    <row r="16" spans="1:5" s="169" customFormat="1" ht="20.25" customHeight="1">
      <c r="A16" s="278">
        <v>6</v>
      </c>
      <c r="B16" s="114" t="s">
        <v>5</v>
      </c>
      <c r="C16" s="115">
        <f>SUM(C11:C15)</f>
        <v>3427.348</v>
      </c>
      <c r="D16" s="115">
        <f t="shared" ref="D16:E16" si="1">SUM(D11:D15)</f>
        <v>3417.348</v>
      </c>
      <c r="E16" s="115">
        <f t="shared" si="1"/>
        <v>3398.5480000000002</v>
      </c>
    </row>
  </sheetData>
  <mergeCells count="4">
    <mergeCell ref="B2:E2"/>
    <mergeCell ref="C3:E3"/>
    <mergeCell ref="D8:E8"/>
    <mergeCell ref="A5:E6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1'!Область_печати</vt:lpstr>
      <vt:lpstr>'Приложение 2'!Область_печати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Imba</dc:creator>
  <cp:lastModifiedBy>Бухгалтерия</cp:lastModifiedBy>
  <cp:lastPrinted>2021-11-22T03:29:20Z</cp:lastPrinted>
  <dcterms:created xsi:type="dcterms:W3CDTF">2010-03-12T03:41:40Z</dcterms:created>
  <dcterms:modified xsi:type="dcterms:W3CDTF">2021-11-22T03:29:26Z</dcterms:modified>
</cp:coreProperties>
</file>