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30" yWindow="-255" windowWidth="11055" windowHeight="8310" firstSheet="3" activeTab="8"/>
  </bookViews>
  <sheets>
    <sheet name="Приложение 1" sheetId="12" r:id="rId1"/>
    <sheet name="Приложение 2" sheetId="17" r:id="rId2"/>
    <sheet name="Приложение 3" sheetId="16" r:id="rId3"/>
    <sheet name="Приложение 4" sheetId="8" r:id="rId4"/>
    <sheet name="Приложение 5" sheetId="10" r:id="rId5"/>
    <sheet name="Приложение 6" sheetId="22" r:id="rId6"/>
    <sheet name="Приложение 7" sheetId="19" r:id="rId7"/>
    <sheet name="Приложение 8" sheetId="20" r:id="rId8"/>
    <sheet name="Лист1" sheetId="23" r:id="rId9"/>
  </sheets>
  <definedNames>
    <definedName name="_xlnm._FilterDatabase" localSheetId="1" hidden="1">'Приложение 2'!#REF!</definedName>
    <definedName name="_xlnm._FilterDatabase" localSheetId="3" hidden="1">'Приложение 4'!$A$8:$J$127</definedName>
    <definedName name="_xlnm._FilterDatabase" localSheetId="4" hidden="1">'Приложение 5'!$A$9:$I$189</definedName>
    <definedName name="_xlnm.Print_Area" localSheetId="0">'Приложение 1'!$A$1:$F$19</definedName>
    <definedName name="_xlnm.Print_Area" localSheetId="1">'Приложение 2'!$A$1:$M$75</definedName>
    <definedName name="_xlnm.Print_Area" localSheetId="2">'Приложение 3'!$A$1:$F$38</definedName>
    <definedName name="_xlnm.Print_Area" localSheetId="3">'Приложение 4'!$A$1:$I$127</definedName>
  </definedNames>
  <calcPr calcId="125725"/>
</workbook>
</file>

<file path=xl/calcChain.xml><?xml version="1.0" encoding="utf-8"?>
<calcChain xmlns="http://schemas.openxmlformats.org/spreadsheetml/2006/main">
  <c r="G51" i="10"/>
  <c r="I83"/>
  <c r="H83"/>
  <c r="G83"/>
  <c r="G82" s="1"/>
  <c r="G81" s="1"/>
  <c r="G80" s="1"/>
  <c r="G79" s="1"/>
  <c r="G78" s="1"/>
  <c r="I82"/>
  <c r="I81" s="1"/>
  <c r="I80" s="1"/>
  <c r="I79" s="1"/>
  <c r="I78" s="1"/>
  <c r="H82"/>
  <c r="H81"/>
  <c r="H80"/>
  <c r="H79"/>
  <c r="H78"/>
  <c r="G146" l="1"/>
  <c r="H110"/>
  <c r="H53" i="8"/>
  <c r="I144" i="10" l="1"/>
  <c r="H144"/>
  <c r="G144"/>
  <c r="I142"/>
  <c r="H142"/>
  <c r="G142"/>
  <c r="I141"/>
  <c r="H141"/>
  <c r="G141"/>
  <c r="I140"/>
  <c r="H140"/>
  <c r="G140"/>
  <c r="I139"/>
  <c r="H139"/>
  <c r="G139"/>
  <c r="I137"/>
  <c r="H137"/>
  <c r="G137"/>
  <c r="I136"/>
  <c r="H136"/>
  <c r="G136"/>
  <c r="I135"/>
  <c r="H135"/>
  <c r="G135"/>
  <c r="I134"/>
  <c r="H134"/>
  <c r="G134"/>
  <c r="I132"/>
  <c r="I133" s="1"/>
  <c r="H132"/>
  <c r="H133" s="1"/>
  <c r="G132"/>
  <c r="G133" s="1"/>
  <c r="I130"/>
  <c r="H130"/>
  <c r="H129" s="1"/>
  <c r="H128" s="1"/>
  <c r="H127" s="1"/>
  <c r="G130"/>
  <c r="I129"/>
  <c r="I128" s="1"/>
  <c r="I127" s="1"/>
  <c r="G129"/>
  <c r="G128" s="1"/>
  <c r="G127" s="1"/>
  <c r="I125"/>
  <c r="I126" s="1"/>
  <c r="H125"/>
  <c r="H126" s="1"/>
  <c r="G125"/>
  <c r="G126" s="1"/>
  <c r="I123"/>
  <c r="I122" s="1"/>
  <c r="I121" s="1"/>
  <c r="I120" s="1"/>
  <c r="H123"/>
  <c r="H122" s="1"/>
  <c r="H121" s="1"/>
  <c r="H120" s="1"/>
  <c r="G123"/>
  <c r="G122" s="1"/>
  <c r="G121" s="1"/>
  <c r="G120" s="1"/>
  <c r="I118"/>
  <c r="H118"/>
  <c r="H117" s="1"/>
  <c r="H116" s="1"/>
  <c r="H115" s="1"/>
  <c r="G118"/>
  <c r="I117"/>
  <c r="I116" s="1"/>
  <c r="I115" s="1"/>
  <c r="G117"/>
  <c r="G116" s="1"/>
  <c r="G115" s="1"/>
  <c r="I113"/>
  <c r="I112" s="1"/>
  <c r="I111" s="1"/>
  <c r="H113"/>
  <c r="H112" s="1"/>
  <c r="H111" s="1"/>
  <c r="G113"/>
  <c r="G112" s="1"/>
  <c r="G111" s="1"/>
  <c r="I109"/>
  <c r="I108" s="1"/>
  <c r="I107" s="1"/>
  <c r="H109"/>
  <c r="G109"/>
  <c r="G108" s="1"/>
  <c r="G107" s="1"/>
  <c r="H108"/>
  <c r="H107" s="1"/>
  <c r="I103"/>
  <c r="I102" s="1"/>
  <c r="I101" s="1"/>
  <c r="I100" s="1"/>
  <c r="I99" s="1"/>
  <c r="H103"/>
  <c r="H102" s="1"/>
  <c r="H101" s="1"/>
  <c r="H100" s="1"/>
  <c r="H99" s="1"/>
  <c r="G103"/>
  <c r="G102"/>
  <c r="G101" s="1"/>
  <c r="G100" s="1"/>
  <c r="G99" s="1"/>
  <c r="I96"/>
  <c r="I97" s="1"/>
  <c r="I98" s="1"/>
  <c r="H96"/>
  <c r="H97" s="1"/>
  <c r="H98" s="1"/>
  <c r="G96"/>
  <c r="G97" s="1"/>
  <c r="G98" s="1"/>
  <c r="I94"/>
  <c r="I93" s="1"/>
  <c r="I92" s="1"/>
  <c r="H94"/>
  <c r="G94"/>
  <c r="G93" s="1"/>
  <c r="G92" s="1"/>
  <c r="H93"/>
  <c r="H92" s="1"/>
  <c r="I91"/>
  <c r="H91"/>
  <c r="G91"/>
  <c r="I89"/>
  <c r="I88" s="1"/>
  <c r="I87" s="1"/>
  <c r="I86" s="1"/>
  <c r="I85" s="1"/>
  <c r="H89"/>
  <c r="G89"/>
  <c r="G88" s="1"/>
  <c r="G87" s="1"/>
  <c r="G86" s="1"/>
  <c r="G85" s="1"/>
  <c r="H88"/>
  <c r="H87" s="1"/>
  <c r="H86" s="1"/>
  <c r="H85" s="1"/>
  <c r="I77"/>
  <c r="H77"/>
  <c r="G77"/>
  <c r="I75"/>
  <c r="I74" s="1"/>
  <c r="I73" s="1"/>
  <c r="I72" s="1"/>
  <c r="I71" s="1"/>
  <c r="H75"/>
  <c r="G75"/>
  <c r="G74" s="1"/>
  <c r="G73" s="1"/>
  <c r="G72" s="1"/>
  <c r="G71" s="1"/>
  <c r="H74"/>
  <c r="H73" s="1"/>
  <c r="H72" s="1"/>
  <c r="H71" s="1"/>
  <c r="I70"/>
  <c r="H70"/>
  <c r="G70"/>
  <c r="I69"/>
  <c r="H69"/>
  <c r="G69"/>
  <c r="I67"/>
  <c r="I66" s="1"/>
  <c r="H67"/>
  <c r="H66" s="1"/>
  <c r="G67"/>
  <c r="G66" s="1"/>
  <c r="I64"/>
  <c r="I65" s="1"/>
  <c r="H64"/>
  <c r="H65" s="1"/>
  <c r="G64"/>
  <c r="G65" s="1"/>
  <c r="I62"/>
  <c r="H62"/>
  <c r="G62"/>
  <c r="I60"/>
  <c r="I61" s="1"/>
  <c r="H60"/>
  <c r="H61" s="1"/>
  <c r="G60"/>
  <c r="G61" s="1"/>
  <c r="I58"/>
  <c r="H58"/>
  <c r="G58"/>
  <c r="I56"/>
  <c r="I55" s="1"/>
  <c r="I54" s="1"/>
  <c r="I53" s="1"/>
  <c r="H56"/>
  <c r="H55" s="1"/>
  <c r="H54" s="1"/>
  <c r="G56"/>
  <c r="G55" s="1"/>
  <c r="G54" s="1"/>
  <c r="G53" s="1"/>
  <c r="I47"/>
  <c r="I48" s="1"/>
  <c r="I49" s="1"/>
  <c r="I50" s="1"/>
  <c r="H47"/>
  <c r="H48" s="1"/>
  <c r="H49" s="1"/>
  <c r="H50" s="1"/>
  <c r="G47"/>
  <c r="G48" s="1"/>
  <c r="G49" s="1"/>
  <c r="G50" s="1"/>
  <c r="I45"/>
  <c r="H45"/>
  <c r="G45"/>
  <c r="I43"/>
  <c r="I44" s="1"/>
  <c r="H43"/>
  <c r="H44" s="1"/>
  <c r="G43"/>
  <c r="G44" s="1"/>
  <c r="I41"/>
  <c r="I40" s="1"/>
  <c r="H41"/>
  <c r="H40" s="1"/>
  <c r="G41"/>
  <c r="G40"/>
  <c r="I38"/>
  <c r="I39" s="1"/>
  <c r="H38"/>
  <c r="H39" s="1"/>
  <c r="G38"/>
  <c r="G39" s="1"/>
  <c r="I36"/>
  <c r="I35" s="1"/>
  <c r="H36"/>
  <c r="G36"/>
  <c r="G35" s="1"/>
  <c r="H35"/>
  <c r="I33"/>
  <c r="I34" s="1"/>
  <c r="H33"/>
  <c r="H34" s="1"/>
  <c r="G33"/>
  <c r="G34" s="1"/>
  <c r="I31"/>
  <c r="H31"/>
  <c r="H30" s="1"/>
  <c r="G31"/>
  <c r="I30"/>
  <c r="G30"/>
  <c r="I25"/>
  <c r="I26" s="1"/>
  <c r="I27" s="1"/>
  <c r="I28" s="1"/>
  <c r="H25"/>
  <c r="H26" s="1"/>
  <c r="H27" s="1"/>
  <c r="H28" s="1"/>
  <c r="G25"/>
  <c r="G26" s="1"/>
  <c r="G27" s="1"/>
  <c r="G28" s="1"/>
  <c r="I20"/>
  <c r="I21" s="1"/>
  <c r="I22" s="1"/>
  <c r="I23" s="1"/>
  <c r="H20"/>
  <c r="H21" s="1"/>
  <c r="H22" s="1"/>
  <c r="H23" s="1"/>
  <c r="G20"/>
  <c r="G21" s="1"/>
  <c r="G22" s="1"/>
  <c r="G23" s="1"/>
  <c r="I18"/>
  <c r="H18"/>
  <c r="G18"/>
  <c r="I14"/>
  <c r="I15" s="1"/>
  <c r="I16" s="1"/>
  <c r="I17" s="1"/>
  <c r="H14"/>
  <c r="H15" s="1"/>
  <c r="H16" s="1"/>
  <c r="H17" s="1"/>
  <c r="G14"/>
  <c r="G15" s="1"/>
  <c r="G16" s="1"/>
  <c r="G17" s="1"/>
  <c r="I12"/>
  <c r="H12"/>
  <c r="G12"/>
  <c r="G106" l="1"/>
  <c r="G52"/>
  <c r="H53"/>
  <c r="H52" s="1"/>
  <c r="H29"/>
  <c r="H11" s="1"/>
  <c r="H10" s="1"/>
  <c r="I29"/>
  <c r="I11" s="1"/>
  <c r="I10" s="1"/>
  <c r="I52"/>
  <c r="I51" s="1"/>
  <c r="G29"/>
  <c r="G11" s="1"/>
  <c r="G10" s="1"/>
  <c r="I106"/>
  <c r="I105" s="1"/>
  <c r="H106"/>
  <c r="H51" l="1"/>
  <c r="H146" s="1"/>
  <c r="G105"/>
  <c r="I146"/>
  <c r="H105"/>
  <c r="H42" i="8" l="1"/>
  <c r="I42"/>
  <c r="G42"/>
  <c r="I69" l="1"/>
  <c r="H69"/>
  <c r="G69"/>
  <c r="F26" i="16"/>
  <c r="E26"/>
  <c r="D26"/>
  <c r="D12"/>
  <c r="F12"/>
  <c r="E12"/>
  <c r="L14" i="17"/>
  <c r="M14"/>
  <c r="L13"/>
  <c r="L12" s="1"/>
  <c r="M13"/>
  <c r="M12" s="1"/>
  <c r="K12"/>
  <c r="K14"/>
  <c r="L73"/>
  <c r="L72" s="1"/>
  <c r="M73"/>
  <c r="M72" s="1"/>
  <c r="K73"/>
  <c r="M24"/>
  <c r="E13" i="20"/>
  <c r="D13"/>
  <c r="C13"/>
  <c r="K72" i="17"/>
  <c r="M70"/>
  <c r="L70"/>
  <c r="K70"/>
  <c r="M68"/>
  <c r="L68"/>
  <c r="K68"/>
  <c r="M67"/>
  <c r="M65"/>
  <c r="M64" s="1"/>
  <c r="L65"/>
  <c r="L64" s="1"/>
  <c r="K65"/>
  <c r="K64"/>
  <c r="M60"/>
  <c r="L60"/>
  <c r="K60"/>
  <c r="M58"/>
  <c r="L58"/>
  <c r="K58"/>
  <c r="M56"/>
  <c r="L56"/>
  <c r="K56"/>
  <c r="M54"/>
  <c r="M53" s="1"/>
  <c r="L54"/>
  <c r="K54"/>
  <c r="K53" s="1"/>
  <c r="M48"/>
  <c r="L48"/>
  <c r="L47" s="1"/>
  <c r="K48"/>
  <c r="M47"/>
  <c r="K47"/>
  <c r="M44"/>
  <c r="L44"/>
  <c r="K44"/>
  <c r="M40"/>
  <c r="M39" s="1"/>
  <c r="L40"/>
  <c r="K40"/>
  <c r="K39" s="1"/>
  <c r="K38" s="1"/>
  <c r="L39"/>
  <c r="L38" s="1"/>
  <c r="M36"/>
  <c r="L36"/>
  <c r="K36"/>
  <c r="M34"/>
  <c r="M33" s="1"/>
  <c r="L34"/>
  <c r="K34"/>
  <c r="K33" s="1"/>
  <c r="M31"/>
  <c r="L31"/>
  <c r="K31"/>
  <c r="M28"/>
  <c r="L28"/>
  <c r="K28"/>
  <c r="M26"/>
  <c r="L26"/>
  <c r="K26"/>
  <c r="L24"/>
  <c r="K24"/>
  <c r="M22"/>
  <c r="L22"/>
  <c r="K22"/>
  <c r="K13"/>
  <c r="C14" i="19"/>
  <c r="L33" i="17" l="1"/>
  <c r="L30" s="1"/>
  <c r="M21"/>
  <c r="M20" s="1"/>
  <c r="M38"/>
  <c r="L53"/>
  <c r="M63"/>
  <c r="M62" s="1"/>
  <c r="L67"/>
  <c r="L63" s="1"/>
  <c r="L62" s="1"/>
  <c r="K67"/>
  <c r="M30"/>
  <c r="K30"/>
  <c r="K21"/>
  <c r="K20" s="1"/>
  <c r="L21"/>
  <c r="L20" s="1"/>
  <c r="D14" i="19"/>
  <c r="E14"/>
  <c r="K62" i="17" l="1"/>
  <c r="K63"/>
  <c r="K75"/>
  <c r="L75"/>
  <c r="M75"/>
  <c r="I104" i="8" l="1"/>
  <c r="I103" s="1"/>
  <c r="I102" s="1"/>
  <c r="I101" s="1"/>
  <c r="I100" s="1"/>
  <c r="H104"/>
  <c r="G104"/>
  <c r="G103" s="1"/>
  <c r="G102" s="1"/>
  <c r="G101" s="1"/>
  <c r="G100" s="1"/>
  <c r="H103"/>
  <c r="H102"/>
  <c r="H101" s="1"/>
  <c r="H100" s="1"/>
  <c r="C14" i="20" l="1"/>
  <c r="E21" i="16"/>
  <c r="F21"/>
  <c r="D21"/>
  <c r="F9" l="1"/>
  <c r="E9"/>
  <c r="I90" i="8" l="1"/>
  <c r="H90"/>
  <c r="H119" l="1"/>
  <c r="I119"/>
  <c r="G119"/>
  <c r="D29" i="16"/>
  <c r="F11" i="22" l="1"/>
  <c r="E11"/>
  <c r="D11"/>
  <c r="F10"/>
  <c r="F9" s="1"/>
  <c r="F8" s="1"/>
  <c r="F13" s="1"/>
  <c r="E10"/>
  <c r="E9" s="1"/>
  <c r="E8" s="1"/>
  <c r="E13" s="1"/>
  <c r="D10"/>
  <c r="D9" s="1"/>
  <c r="D8" s="1"/>
  <c r="D13" s="1"/>
  <c r="B9"/>
  <c r="H21" i="8" l="1"/>
  <c r="I21"/>
  <c r="I68" l="1"/>
  <c r="I67" s="1"/>
  <c r="H68"/>
  <c r="H67" s="1"/>
  <c r="G68"/>
  <c r="G67" s="1"/>
  <c r="I81" l="1"/>
  <c r="I80" s="1"/>
  <c r="H81"/>
  <c r="H80" s="1"/>
  <c r="G81"/>
  <c r="G80" s="1"/>
  <c r="I79" l="1"/>
  <c r="H79"/>
  <c r="G79"/>
  <c r="G77"/>
  <c r="G75" l="1"/>
  <c r="G74" s="1"/>
  <c r="D14" i="20"/>
  <c r="E14"/>
  <c r="D9" i="16" l="1"/>
  <c r="I111" i="8" l="1"/>
  <c r="I110" s="1"/>
  <c r="I109" s="1"/>
  <c r="H111"/>
  <c r="H110" s="1"/>
  <c r="H109" s="1"/>
  <c r="G111"/>
  <c r="G110" s="1"/>
  <c r="G109" s="1"/>
  <c r="I61"/>
  <c r="I60" s="1"/>
  <c r="I59" s="1"/>
  <c r="H61"/>
  <c r="H60" s="1"/>
  <c r="H59" s="1"/>
  <c r="G61"/>
  <c r="G60" s="1"/>
  <c r="G59" s="1"/>
  <c r="H58" l="1"/>
  <c r="H57" s="1"/>
  <c r="G58"/>
  <c r="G57" s="1"/>
  <c r="I58"/>
  <c r="I57" s="1"/>
  <c r="H25"/>
  <c r="H20" s="1"/>
  <c r="H19" s="1"/>
  <c r="I98"/>
  <c r="I97" s="1"/>
  <c r="I96" s="1"/>
  <c r="I95" s="1"/>
  <c r="H98"/>
  <c r="H97" s="1"/>
  <c r="H96" s="1"/>
  <c r="H95" s="1"/>
  <c r="G98"/>
  <c r="G97" s="1"/>
  <c r="G96" s="1"/>
  <c r="G95" s="1"/>
  <c r="I77"/>
  <c r="I75" s="1"/>
  <c r="I74" s="1"/>
  <c r="H77"/>
  <c r="H75" s="1"/>
  <c r="H74" s="1"/>
  <c r="G76"/>
  <c r="H76" l="1"/>
  <c r="I76"/>
  <c r="I108"/>
  <c r="I107" s="1"/>
  <c r="H108"/>
  <c r="H107" s="1"/>
  <c r="G108"/>
  <c r="G23" l="1"/>
  <c r="G122" l="1"/>
  <c r="I124" l="1"/>
  <c r="H124"/>
  <c r="G124"/>
  <c r="I123"/>
  <c r="H123"/>
  <c r="G123"/>
  <c r="I122"/>
  <c r="H122"/>
  <c r="H121" s="1"/>
  <c r="H120" s="1"/>
  <c r="I121"/>
  <c r="I120" s="1"/>
  <c r="G121"/>
  <c r="G120" s="1"/>
  <c r="I117"/>
  <c r="I116" s="1"/>
  <c r="I114" s="1"/>
  <c r="I113" s="1"/>
  <c r="H117"/>
  <c r="G117"/>
  <c r="G116" s="1"/>
  <c r="G114" s="1"/>
  <c r="G113" s="1"/>
  <c r="H116"/>
  <c r="H114" s="1"/>
  <c r="H113" s="1"/>
  <c r="I115"/>
  <c r="H115"/>
  <c r="G107"/>
  <c r="I106"/>
  <c r="H106"/>
  <c r="I93"/>
  <c r="I92" s="1"/>
  <c r="H93"/>
  <c r="H92" s="1"/>
  <c r="G93"/>
  <c r="G92" s="1"/>
  <c r="G90"/>
  <c r="I89"/>
  <c r="H89"/>
  <c r="G89"/>
  <c r="I87"/>
  <c r="I86" s="1"/>
  <c r="H87"/>
  <c r="H86" s="1"/>
  <c r="G87"/>
  <c r="G86" s="1"/>
  <c r="I71"/>
  <c r="I70" s="1"/>
  <c r="I66" s="1"/>
  <c r="H71"/>
  <c r="H70" s="1"/>
  <c r="H66" s="1"/>
  <c r="G71"/>
  <c r="G70" s="1"/>
  <c r="H54"/>
  <c r="G54"/>
  <c r="H52"/>
  <c r="I52"/>
  <c r="G52"/>
  <c r="I45"/>
  <c r="I44" s="1"/>
  <c r="I43" s="1"/>
  <c r="H45"/>
  <c r="H44" s="1"/>
  <c r="H43" s="1"/>
  <c r="G45"/>
  <c r="G44" s="1"/>
  <c r="G43" s="1"/>
  <c r="I40"/>
  <c r="I39" s="1"/>
  <c r="H40"/>
  <c r="G40"/>
  <c r="G39" s="1"/>
  <c r="H39"/>
  <c r="I38"/>
  <c r="I37" s="1"/>
  <c r="I36" s="1"/>
  <c r="H38"/>
  <c r="H37" s="1"/>
  <c r="H36" s="1"/>
  <c r="G38"/>
  <c r="G37" s="1"/>
  <c r="G36" s="1"/>
  <c r="I34"/>
  <c r="I33" s="1"/>
  <c r="I32" s="1"/>
  <c r="H34"/>
  <c r="H33" s="1"/>
  <c r="H32" s="1"/>
  <c r="G34"/>
  <c r="G33" s="1"/>
  <c r="G32" s="1"/>
  <c r="H30"/>
  <c r="H29" s="1"/>
  <c r="H28" s="1"/>
  <c r="I30"/>
  <c r="I29" s="1"/>
  <c r="I28" s="1"/>
  <c r="G30"/>
  <c r="G29" s="1"/>
  <c r="G28" s="1"/>
  <c r="H18"/>
  <c r="H17" s="1"/>
  <c r="I25"/>
  <c r="I20" s="1"/>
  <c r="I19" s="1"/>
  <c r="G25"/>
  <c r="G20" s="1"/>
  <c r="G19" s="1"/>
  <c r="I23"/>
  <c r="H23"/>
  <c r="G21"/>
  <c r="I14"/>
  <c r="I15" s="1"/>
  <c r="H14"/>
  <c r="H15" s="1"/>
  <c r="G14"/>
  <c r="G13" s="1"/>
  <c r="G85" l="1"/>
  <c r="G84" s="1"/>
  <c r="G83" s="1"/>
  <c r="G73" s="1"/>
  <c r="G66"/>
  <c r="G65" s="1"/>
  <c r="G64" s="1"/>
  <c r="G63" s="1"/>
  <c r="I85"/>
  <c r="H56"/>
  <c r="H85"/>
  <c r="I18"/>
  <c r="I17" s="1"/>
  <c r="G15"/>
  <c r="G12"/>
  <c r="G11" s="1"/>
  <c r="G115"/>
  <c r="G56"/>
  <c r="I65"/>
  <c r="H65"/>
  <c r="H51"/>
  <c r="H50" s="1"/>
  <c r="H49" s="1"/>
  <c r="G106"/>
  <c r="G27"/>
  <c r="G51"/>
  <c r="G50" s="1"/>
  <c r="G48" s="1"/>
  <c r="G47" s="1"/>
  <c r="I51"/>
  <c r="I50" s="1"/>
  <c r="I49" s="1"/>
  <c r="I13"/>
  <c r="I12" s="1"/>
  <c r="I11" s="1"/>
  <c r="I27"/>
  <c r="H27"/>
  <c r="I56"/>
  <c r="H13"/>
  <c r="H12" s="1"/>
  <c r="H11" s="1"/>
  <c r="H10" l="1"/>
  <c r="I84"/>
  <c r="I83" s="1"/>
  <c r="I73" s="1"/>
  <c r="H84"/>
  <c r="H83" s="1"/>
  <c r="H73" s="1"/>
  <c r="I48"/>
  <c r="I47" s="1"/>
  <c r="I10"/>
  <c r="I64"/>
  <c r="I63" s="1"/>
  <c r="H64"/>
  <c r="H63" s="1"/>
  <c r="G18"/>
  <c r="G17" s="1"/>
  <c r="G10" s="1"/>
  <c r="G127" s="1"/>
  <c r="H48"/>
  <c r="H47" s="1"/>
  <c r="G49"/>
  <c r="G9" l="1"/>
  <c r="H127"/>
  <c r="H9"/>
  <c r="I127"/>
  <c r="I9"/>
  <c r="E29" i="16"/>
  <c r="F29"/>
  <c r="E27" l="1"/>
  <c r="F27"/>
  <c r="D27"/>
  <c r="E25" l="1"/>
  <c r="F25"/>
  <c r="D25"/>
  <c r="D19" l="1"/>
  <c r="D15"/>
  <c r="E15"/>
  <c r="F15"/>
  <c r="D17"/>
  <c r="D32" s="1"/>
  <c r="E17"/>
  <c r="E32" s="1"/>
  <c r="F17"/>
  <c r="F32" s="1"/>
  <c r="E19"/>
  <c r="F19"/>
  <c r="D13" i="12"/>
  <c r="D12" s="1"/>
  <c r="D11" s="1"/>
  <c r="E13"/>
  <c r="E12" s="1"/>
  <c r="E11" s="1"/>
  <c r="F13"/>
  <c r="F12" s="1"/>
  <c r="F11" s="1"/>
  <c r="D17"/>
  <c r="D16" s="1"/>
  <c r="D15" s="1"/>
  <c r="E17"/>
  <c r="E16" s="1"/>
  <c r="E15" s="1"/>
  <c r="F17"/>
  <c r="F16" s="1"/>
  <c r="F15" s="1"/>
  <c r="E10" l="1"/>
  <c r="E19" s="1"/>
  <c r="F10"/>
  <c r="F19" s="1"/>
  <c r="D10"/>
  <c r="D19" s="1"/>
</calcChain>
</file>

<file path=xl/sharedStrings.xml><?xml version="1.0" encoding="utf-8"?>
<sst xmlns="http://schemas.openxmlformats.org/spreadsheetml/2006/main" count="1528" uniqueCount="367">
  <si>
    <t>Резервные фонды местной администрации</t>
  </si>
  <si>
    <t>Межбюджетные трансферты из краевого и федерального бюджета и доли софинансирования в рамках непрограмных расходов</t>
  </si>
  <si>
    <t>Иные закупки товаров, работ и услуг для государственных муниципальных нужд</t>
  </si>
  <si>
    <t>Национальная экономика</t>
  </si>
  <si>
    <t>Условно утвержденные расходы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</si>
  <si>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</si>
  <si>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</si>
  <si>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</si>
  <si>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</si>
  <si>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Приложение №1</t>
  </si>
  <si>
    <t xml:space="preserve">                                                                 </t>
  </si>
  <si>
    <t>сумма</t>
  </si>
  <si>
    <t xml:space="preserve">Итого источников внутреннего  финансирования                                                               </t>
  </si>
  <si>
    <t>Муниципальная программа «Улучшение жизнедеятельности населения муниципального образования Недокурский сельсовет».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</si>
  <si>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</si>
  <si>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</si>
  <si>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</si>
  <si>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</si>
  <si>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</si>
  <si>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 xml:space="preserve">Культура, кинематография </t>
  </si>
  <si>
    <t>ИТОГО</t>
  </si>
  <si>
    <t>110</t>
  </si>
  <si>
    <t xml:space="preserve"> тыс. руб.</t>
  </si>
  <si>
    <t>№ строки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</si>
  <si>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</si>
  <si>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</si>
  <si>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</si>
  <si>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</si>
  <si>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</si>
  <si>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</si>
  <si>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</si>
  <si>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Межбюджетные трансферты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</si>
  <si>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</si>
  <si>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</si>
  <si>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</si>
  <si>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</si>
  <si>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</si>
  <si>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</si>
  <si>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540</t>
  </si>
  <si>
    <t>120</t>
  </si>
  <si>
    <t>850</t>
  </si>
  <si>
    <t>Непрограммные расходы</t>
  </si>
  <si>
    <t>100</t>
  </si>
  <si>
    <t>200</t>
  </si>
  <si>
    <t>Целевая статья</t>
  </si>
  <si>
    <t>Вид расходов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</si>
  <si>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</si>
  <si>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</si>
  <si>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</si>
  <si>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</si>
  <si>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</si>
  <si>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</si>
  <si>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</si>
  <si>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</si>
  <si>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</si>
  <si>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</si>
  <si>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</si>
  <si>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</si>
  <si>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тыс. рублей</t>
  </si>
  <si>
    <t>3</t>
  </si>
  <si>
    <t>4</t>
  </si>
  <si>
    <t>5</t>
  </si>
  <si>
    <t>6</t>
  </si>
  <si>
    <t>Резервные средства</t>
  </si>
  <si>
    <t>Администрация Недокурского сельсовета</t>
  </si>
  <si>
    <t xml:space="preserve"> </t>
  </si>
  <si>
    <t>тыс.руб.</t>
  </si>
  <si>
    <t>код статьи</t>
  </si>
  <si>
    <t>код подстатьи</t>
  </si>
  <si>
    <t>код элемента</t>
  </si>
  <si>
    <t>000</t>
  </si>
  <si>
    <t>0000</t>
  </si>
  <si>
    <t>НАЛОГОВЫЕ И НЕНАЛОГОВЫЕ ДОХОДЫ</t>
  </si>
  <si>
    <t>1</t>
  </si>
  <si>
    <t>182</t>
  </si>
  <si>
    <t>010</t>
  </si>
  <si>
    <t>020</t>
  </si>
  <si>
    <t>030</t>
  </si>
  <si>
    <t>040</t>
  </si>
  <si>
    <t>30</t>
  </si>
  <si>
    <t>40</t>
  </si>
  <si>
    <t>НАЛОГИ НА ИМУЩЕСТВО</t>
  </si>
  <si>
    <t>Налог на имущество физических лиц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</si>
  <si>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</si>
  <si>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</si>
  <si>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</si>
  <si>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</si>
  <si>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</si>
  <si>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001</t>
  </si>
  <si>
    <t>999</t>
  </si>
  <si>
    <t>ВСЕГО ДОХОДОВ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</si>
  <si>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</si>
  <si>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</si>
  <si>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Раздел             Подраздел</t>
  </si>
  <si>
    <t>0800</t>
  </si>
  <si>
    <t>0801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</si>
  <si>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</si>
  <si>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</si>
  <si>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</si>
  <si>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</si>
  <si>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</si>
  <si>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</si>
  <si>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</si>
  <si>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</si>
  <si>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</si>
  <si>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</si>
  <si>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</si>
  <si>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</si>
  <si>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</si>
  <si>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</si>
  <si>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7</t>
  </si>
  <si>
    <t>8</t>
  </si>
  <si>
    <t>9</t>
  </si>
  <si>
    <t>Раздел      Подраздел</t>
  </si>
  <si>
    <t xml:space="preserve">  Рз              ПРз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</si>
  <si>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</si>
  <si>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</si>
  <si>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</si>
  <si>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</si>
  <si>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>024</t>
  </si>
  <si>
    <t>04 0 00 00000</t>
  </si>
  <si>
    <t>04 1 00 00000</t>
  </si>
  <si>
    <t>04 1 00 00220</t>
  </si>
  <si>
    <t>04 0 00  00000</t>
  </si>
  <si>
    <t>04 1 00  00000</t>
  </si>
  <si>
    <t>04 1 00  00210</t>
  </si>
  <si>
    <t>04 1 00 00210</t>
  </si>
  <si>
    <t>04 5 00 00000</t>
  </si>
  <si>
    <t>04 2 00 00000</t>
  </si>
  <si>
    <t>04 3 00 00000</t>
  </si>
  <si>
    <t>04 3 00 10110</t>
  </si>
  <si>
    <t>04 4 00 00000</t>
  </si>
  <si>
    <t>04 4 00 75140</t>
  </si>
  <si>
    <t>04 4 00 51180</t>
  </si>
  <si>
    <t>03 2 00 00000</t>
  </si>
  <si>
    <t>03 0 00 00000</t>
  </si>
  <si>
    <t>03 2 00 49080</t>
  </si>
  <si>
    <t>03 3 00 00000</t>
  </si>
  <si>
    <t>03 3 00 49010</t>
  </si>
  <si>
    <t xml:space="preserve">03 3 00 49040 </t>
  </si>
  <si>
    <t>03 3 00 49040</t>
  </si>
  <si>
    <t>03 3 00 49050</t>
  </si>
  <si>
    <t>04 1 00  00220</t>
  </si>
  <si>
    <t>Глава муниципального образования в рамках непрограммных расходов</t>
  </si>
  <si>
    <t>04 5 00 48010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</si>
  <si>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</si>
  <si>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Прочие непрограммные расходы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</si>
  <si>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</si>
  <si>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Расходы на выплаты персоналу государственных муниципальных  органов</t>
  </si>
  <si>
    <t>Муниципальные программы</t>
  </si>
  <si>
    <t>Межбюджетные трансферты из краевого и федерального бюджета и доли софинансирования в рамках непрограммных расходов</t>
  </si>
  <si>
    <t>Прочие непрограммные мероприятия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</si>
  <si>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</si>
  <si>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</si>
  <si>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35</t>
  </si>
  <si>
    <t>118</t>
  </si>
  <si>
    <t>49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</si>
  <si>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</si>
  <si>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</si>
  <si>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</si>
  <si>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</si>
  <si>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</si>
  <si>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Закупка товаров, работ и услуг для обеспечения государственных (муниципальных) нужд
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</si>
  <si>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непрограммных мероприятий</t>
  </si>
  <si>
    <t>Осуществление первичного воинского учета на территориях где отсутствуют военные комиссариаты, в рамках непрограммных расходов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</si>
  <si>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</si>
  <si>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</si>
  <si>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 денежных  средств бюджетов</t>
  </si>
  <si>
    <t>Увеличение прочих  остатков  денежных  средств бюджетов сельских поселений</t>
  </si>
  <si>
    <t>807 01 05 02 01 10 0000 510</t>
  </si>
  <si>
    <t>Уменьшение  остатков    средств бюджетов</t>
  </si>
  <si>
    <t>Уменьшение  прочих  остатков    средств бюджетов</t>
  </si>
  <si>
    <t>Уменьшение  прочих  остатков  денежных   средств бюджетов</t>
  </si>
  <si>
    <t>807 01 05 02 01 10 0000 610</t>
  </si>
  <si>
    <t>Уменьшение  прочих  остатков  денежных  средств бюджетов сельских поселений</t>
  </si>
  <si>
    <t>Дотации на выравнивание бюджетной обеспеченности</t>
  </si>
  <si>
    <t>04 7 00 00000</t>
  </si>
  <si>
    <t>04 7 00 48220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</si>
  <si>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</si>
  <si>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</si>
  <si>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</si>
  <si>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</si>
  <si>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</si>
  <si>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</si>
  <si>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</si>
  <si>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</si>
  <si>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код главного администратора</t>
  </si>
  <si>
    <t>Наименование показателя бюджетной классификации</t>
  </si>
  <si>
    <t>Наименование главного распорядителя и наименование показателей бюджетной классификации</t>
  </si>
  <si>
    <t>Код главного распорядителя бюджетных средств</t>
  </si>
  <si>
    <t>Наименование муниципальной программы и наименование показателей бюджетной классификации</t>
  </si>
  <si>
    <t>Наименование</t>
  </si>
  <si>
    <t>Доходы от сдачи в аренду имущества, составляющего казну сельских поселений (за исключением земельных участков)</t>
  </si>
  <si>
    <t>Здравоохранение</t>
  </si>
  <si>
    <t>0900</t>
  </si>
  <si>
    <t>Другие вопросы в области здравоохранения</t>
  </si>
  <si>
    <t>0909</t>
  </si>
  <si>
    <t>04 2 00 49640</t>
  </si>
  <si>
    <t>Руководство и управление в сфере управленческих функций органов местного самоуправления в рамках непрограмных расходов органов местного самоуправления</t>
  </si>
  <si>
    <t>11</t>
  </si>
  <si>
    <t>150</t>
  </si>
  <si>
    <t>Социальная политика</t>
  </si>
  <si>
    <t>Пенсионное обеспечение</t>
  </si>
  <si>
    <t>Доплата к пенсии муниципальных служащих в рамках непрограммных расходов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</si>
  <si>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</si>
  <si>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</si>
  <si>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</si>
  <si>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1001</t>
  </si>
  <si>
    <t>300</t>
  </si>
  <si>
    <t>310</t>
  </si>
  <si>
    <t>Обеспечение пожарной безопасности</t>
  </si>
  <si>
    <t>04 8 00 00000</t>
  </si>
  <si>
    <t>04 8 00 01110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</si>
  <si>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</si>
  <si>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</si>
  <si>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бюджетов) 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</si>
  <si>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 </t>
  </si>
  <si>
    <t>04 5 00 42060</t>
  </si>
  <si>
    <t xml:space="preserve">Подпрограмма: «Развитие транспортной инфраструктуры муниципального образования Недокурский сельсовет» 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</si>
  <si>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</si>
  <si>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>Подпрограмма «Благоустройство в муниципальном образовании Недокурский сельсовет»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</si>
  <si>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</si>
  <si>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Организация и содержание мест захоронения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</si>
  <si>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Прочие расходы на благоустройство 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</si>
  <si>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Подпрограмма: «Развитие транспортной инфраструктуры муниципального образования Недокурский сельсовет»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</si>
  <si>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«Развитие транспортной инфраструктуры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 .</t>
  </si>
  <si>
    <t xml:space="preserve">Организация и содержание мест захоронения в рамках  подпрограммы «Благоустройство в муниципальном образовании 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</si>
  <si>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Жилищное хозяйство</t>
  </si>
  <si>
    <t>0501</t>
  </si>
  <si>
    <t>Расходы по взносам на капитальный ремонт муниципального жилищного фонда  в рамках непрограммных расходов</t>
  </si>
  <si>
    <t>04 2 00 43150</t>
  </si>
  <si>
    <t>Закупка товаров, работ и услуг для обеспечения государственных (муниципальных) нужд</t>
  </si>
  <si>
    <t>Расходы на ремонт и содержание муниципальных жилых помещений в рамках непрограммных расходов</t>
  </si>
  <si>
    <t>04 2 00 49590</t>
  </si>
  <si>
    <t xml:space="preserve">Подпрограмма:«Энергосбережение и повышение энергетической эффективности муниципального образования Недокурский сельсовет» </t>
  </si>
  <si>
    <t>03 4 00 00000</t>
  </si>
  <si>
    <t>Расходы по энергосбережению и повышению энергетической эффективности в рамках подпрограммы «Энергосбережение и повышение энергетической эффективности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</t>
  </si>
  <si>
    <t>03 4 00 49320</t>
  </si>
  <si>
    <t xml:space="preserve">Подпрограмма: «Энергосбережение и повышение энергетической эффективности муниципального образования Недокурский сельсовет» </t>
  </si>
  <si>
    <t>03  400 00000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</si>
  <si>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</si>
  <si>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</si>
  <si>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</si>
  <si>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</si>
  <si>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</si>
  <si>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</si>
  <si>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</si>
  <si>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05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</si>
  <si>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</si>
  <si>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</si>
  <si>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</si>
  <si>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16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</si>
  <si>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</si>
  <si>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</si>
  <si>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03 2 00 S5090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</si>
  <si>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</t>
  </si>
  <si>
    <t>Руководство и управление в сфере управленческих функций органов местного самоуправления в рамках непрограммных расходов органов местного самоуправления</t>
  </si>
  <si>
    <t xml:space="preserve"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</si>
  <si>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 xml:space="preserve">            Код</t>
  </si>
  <si>
    <t>03 0 00  00000</t>
  </si>
  <si>
    <t>Подпрограмма: «Обеспечение безопасности жизнедеятельности муниципального образования Недокурский сельсовет»</t>
  </si>
  <si>
    <t>03 1 00 00000</t>
  </si>
  <si>
    <t>Реализация мероприятий по предупреждению пожаров и обеспечению пожарной безопасности в рамках подпрограммы 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</si>
  <si>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03 1 00 49230</t>
  </si>
  <si>
    <t>Реализация мероприятий по предупреждению пожаров и обеспечению пожарной безопасности в рамках подпрограммы"Обеспечение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</si>
  <si>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</si>
  <si>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</si>
  <si>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</si>
  <si>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</si>
  <si>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бюджетной системы Российской Федерации</t>
  </si>
  <si>
    <t>03 2 00 49020</t>
  </si>
  <si>
    <t>Транспортировка в морг безродных, невостребованных и неопознанных умерших в рамках непрограммных расходов</t>
  </si>
  <si>
    <t>Приложение № 2</t>
  </si>
  <si>
    <t xml:space="preserve">                                                              Приложение № 3</t>
  </si>
  <si>
    <t xml:space="preserve">       Приложение 4</t>
  </si>
  <si>
    <t>Приложение  5</t>
  </si>
  <si>
    <t>Приложение 6</t>
  </si>
  <si>
    <t xml:space="preserve">          Источники внутреннего финансирования дефицита</t>
  </si>
  <si>
    <t>Наименование нормативного правового акта, наименование нормативного  обязательства</t>
  </si>
  <si>
    <t>Итого</t>
  </si>
  <si>
    <t>Приложение № 8</t>
  </si>
  <si>
    <t>Приложение 7</t>
  </si>
  <si>
    <t>2025 год</t>
  </si>
  <si>
    <t>Код классификации доходов бюджета</t>
  </si>
  <si>
    <t>Всего доходы  на 2024 год</t>
  </si>
  <si>
    <t>Всего доходы  на 2025 год</t>
  </si>
  <si>
    <t>код вида доходов бюджета</t>
  </si>
  <si>
    <t>код подвида доходов бюджета</t>
  </si>
  <si>
    <t>код группы</t>
  </si>
  <si>
    <t>код подгруппы</t>
  </si>
  <si>
    <t>НАЛОГИ НА ПРИБЫЛЬ, ДОХОДЫ</t>
  </si>
  <si>
    <t>Налог на доходы физических лиц</t>
  </si>
  <si>
    <t>080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</si>
  <si>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</si>
  <si>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</si>
  <si>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</si>
  <si>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</si>
  <si>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</si>
  <si>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</si>
  <si>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</si>
  <si>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</si>
  <si>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</si>
  <si>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</si>
  <si>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</si>
  <si>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</si>
  <si>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</si>
  <si>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</si>
  <si>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</si>
  <si>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</si>
  <si>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</si>
  <si>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</si>
  <si>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</si>
  <si>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</si>
  <si>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903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</si>
  <si>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</si>
  <si>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</si>
  <si>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</si>
  <si>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812</t>
  </si>
  <si>
    <t>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</si>
  <si>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</si>
  <si>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</si>
  <si>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</si>
  <si>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</si>
  <si>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</si>
  <si>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</si>
  <si>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</si>
  <si>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</si>
  <si>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32</t>
  </si>
  <si>
    <t>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</si>
  <si>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</si>
  <si>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805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</si>
  <si>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</si>
  <si>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17</t>
  </si>
  <si>
    <t>ПРОЧИЕ НЕНАЛОГОВЫЕ ДОХОДЫ</t>
  </si>
  <si>
    <t>180</t>
  </si>
  <si>
    <t>Невыясненные поступления</t>
  </si>
  <si>
    <t>050</t>
  </si>
  <si>
    <t>Невыясненные поступления, зачисляемые в бюджеты сельских поселений</t>
  </si>
  <si>
    <t>Прочие неналоговые доходы</t>
  </si>
  <si>
    <t>Прочие неналоговые доходы бюджетов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</si>
  <si>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</si>
  <si>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</si>
  <si>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трансферты, передаваемые бюджетам</t>
  </si>
  <si>
    <t>Иные межбюджетные трансферты выделяемые из бюджета Недокурского сельсовета в районный бюджет  по организации исполнения бюджета поселения и контроля за исполнением данного бюджета в рамках непрограммных расходов</t>
  </si>
  <si>
    <t>Иные межбюджетные трансферты, передаваемые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 в рамках непрограммных расходов</t>
  </si>
  <si>
    <t>0505</t>
  </si>
  <si>
    <t>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</t>
  </si>
  <si>
    <t>Другие вопросы в области жилищно-коммунального хозяйства</t>
  </si>
  <si>
    <t>04 2 00 48110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</si>
  <si>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</si>
  <si>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130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</si>
  <si>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</si>
  <si>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</si>
  <si>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 на доходы физических лиц в части суммы налога, превышающей 650 000 рублей, относящейся к части налоговой базы, превышающей 5 000 000 рублей (за исключением налога на доходы 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дивидентов)</t>
  </si>
  <si>
    <t xml:space="preserve"> бюджета Недокурского сельсовета на 2024 год и плановый период 2025-2026 годов</t>
  </si>
  <si>
    <t>Доходы бюджета Недокурского сельсовета на 2024 год и плановый период 2025-2026 годов</t>
  </si>
  <si>
    <t>Распределение расходов бюджета Недокурского сельсовета на 2024 год и плановый период 2025-2026 годов годов по разделам и подразделам классификации расходов бюджетов Российской Федерации</t>
  </si>
  <si>
    <t>Ведомственная структура расходов бюджета Недокурского сельсовета на 2024 год и плановый период 2025-2026 годов</t>
  </si>
  <si>
    <t>Публичные нормативные обязательства Недокурского сельсовета на 2024 год и плановый период 2025-2026 годов</t>
  </si>
  <si>
    <t>Объем межбюджетных трансфертов, получаемых из других бюджетов бюджетной системы Российской Федерации Недокурского сельсовета  на 2024 год и плановый период 2025-2026 годов</t>
  </si>
  <si>
    <t>Распределение иных межбюджетных трансфертов, выделяемых из бюджета Недокурского сельсовета в районный бюджет на финансирование расходов по передаваемым органами местного самоуправления поселений для осуществления части полномочий органами местного самоуправления  района на 2024 год и плановый период 2025-2026 годов</t>
  </si>
  <si>
    <t>2026 год</t>
  </si>
  <si>
    <t>Всего доходы  на 2026 год</t>
  </si>
  <si>
    <t>Иные межбюджетные трансферты выделяемые из бюджета Недокурского сельсовета в районный бюджет по организации исполнения бюджета поселения  в рамках непрограммных расходов</t>
  </si>
  <si>
    <t>Иные межбюджетные трансферты выделяемые из бюджета Недокурского сельсовета в районный бюджет  (на обеспечение развития и укрепления материально-технической базы домов культуры в населенных пунктах с числом жителей до 50 тысяч человек) в рамках непрограммных расходов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</si>
  <si>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 2024 год и плановый период  2025-2026 годов</t>
  </si>
  <si>
    <t>к решению Недокурского сельского Совета депутатов "О  бюджете Недокурского сельсовета Кежемского района Красноярского края на 2024 год и плановый период 2025-2026 годов" от 26.12.2023  № 29-121 р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</si>
</sst>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.000"/>
    <numFmt numFmtId="166" formatCode="#,##0.000000000"/>
    <numFmt numFmtId="167" formatCode="0.00000"/>
    <numFmt numFmtId="168" formatCode="#,##0.00000"/>
    <numFmt numFmtId="169" formatCode="#,##0.0"/>
    <numFmt numFmtId="170" formatCode="0.0000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</cellStyleXfs>
  <cellXfs count="34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14" fillId="0" borderId="5" xfId="6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3" fillId="2" borderId="5" xfId="7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wrapText="1" shrinkToFit="1"/>
    </xf>
    <xf numFmtId="0" fontId="16" fillId="0" borderId="0" xfId="0" applyFont="1" applyFill="1"/>
    <xf numFmtId="0" fontId="14" fillId="0" borderId="5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justify"/>
    </xf>
    <xf numFmtId="0" fontId="14" fillId="0" borderId="5" xfId="0" applyFont="1" applyFill="1" applyBorder="1" applyAlignment="1">
      <alignment horizontal="left" wrapText="1" shrinkToFit="1"/>
    </xf>
    <xf numFmtId="0" fontId="14" fillId="0" borderId="5" xfId="0" applyFont="1" applyFill="1" applyBorder="1" applyAlignment="1">
      <alignment horizontal="justify" wrapText="1"/>
    </xf>
    <xf numFmtId="0" fontId="23" fillId="0" borderId="0" xfId="0" applyFont="1"/>
    <xf numFmtId="0" fontId="23" fillId="2" borderId="0" xfId="0" applyFont="1" applyFill="1"/>
    <xf numFmtId="0" fontId="3" fillId="0" borderId="0" xfId="0" applyFont="1"/>
    <xf numFmtId="166" fontId="23" fillId="0" borderId="0" xfId="0" applyNumberFormat="1" applyFont="1"/>
    <xf numFmtId="165" fontId="23" fillId="0" borderId="0" xfId="0" applyNumberFormat="1" applyFont="1"/>
    <xf numFmtId="0" fontId="3" fillId="0" borderId="5" xfId="0" applyFont="1" applyBorder="1" applyAlignment="1">
      <alignment wrapText="1"/>
    </xf>
    <xf numFmtId="0" fontId="24" fillId="0" borderId="0" xfId="0" applyFont="1" applyAlignment="1"/>
    <xf numFmtId="0" fontId="24" fillId="0" borderId="5" xfId="0" applyFont="1" applyBorder="1" applyAlignment="1">
      <alignment wrapText="1"/>
    </xf>
    <xf numFmtId="0" fontId="25" fillId="0" borderId="5" xfId="0" applyFont="1" applyBorder="1" applyAlignment="1"/>
    <xf numFmtId="167" fontId="25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" fillId="0" borderId="0" xfId="0" applyFont="1" applyAlignme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2" fillId="0" borderId="0" xfId="0" applyFont="1" applyFill="1"/>
    <xf numFmtId="0" fontId="15" fillId="0" borderId="5" xfId="0" applyFont="1" applyFill="1" applyBorder="1" applyAlignment="1">
      <alignment horizontal="left" wrapText="1" shrinkToFit="1"/>
    </xf>
    <xf numFmtId="0" fontId="15" fillId="0" borderId="5" xfId="0" applyFont="1" applyFill="1" applyBorder="1" applyAlignment="1">
      <alignment wrapText="1" shrinkToFit="1"/>
    </xf>
    <xf numFmtId="0" fontId="15" fillId="0" borderId="5" xfId="0" applyFont="1" applyFill="1" applyBorder="1" applyAlignment="1">
      <alignment horizontal="justify" wrapText="1"/>
    </xf>
    <xf numFmtId="0" fontId="14" fillId="0" borderId="5" xfId="0" applyFont="1" applyFill="1" applyBorder="1" applyAlignment="1">
      <alignment horizontal="left"/>
    </xf>
    <xf numFmtId="0" fontId="15" fillId="0" borderId="7" xfId="0" applyFont="1" applyFill="1" applyBorder="1" applyAlignment="1">
      <alignment vertical="justify" wrapText="1"/>
    </xf>
    <xf numFmtId="0" fontId="12" fillId="0" borderId="5" xfId="0" applyFont="1" applyFill="1" applyBorder="1" applyAlignment="1"/>
    <xf numFmtId="0" fontId="15" fillId="0" borderId="7" xfId="0" applyFont="1" applyFill="1" applyBorder="1" applyAlignment="1">
      <alignment wrapText="1"/>
    </xf>
    <xf numFmtId="0" fontId="12" fillId="0" borderId="5" xfId="0" applyFont="1" applyFill="1" applyBorder="1" applyAlignment="1">
      <alignment horizontal="justify"/>
    </xf>
    <xf numFmtId="0" fontId="12" fillId="0" borderId="5" xfId="0" applyFont="1" applyFill="1" applyBorder="1" applyAlignment="1">
      <alignment horizontal="justify" wrapText="1"/>
    </xf>
    <xf numFmtId="0" fontId="15" fillId="0" borderId="6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0" fontId="15" fillId="0" borderId="8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7" fontId="6" fillId="0" borderId="5" xfId="0" applyNumberFormat="1" applyFont="1" applyBorder="1" applyAlignment="1">
      <alignment vertical="top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3" fillId="2" borderId="5" xfId="0" applyNumberFormat="1" applyFont="1" applyFill="1" applyBorder="1" applyAlignment="1">
      <alignment horizontal="center" vertical="center" wrapText="1"/>
    </xf>
    <xf numFmtId="0" fontId="26" fillId="0" borderId="0" xfId="0" applyFont="1"/>
    <xf numFmtId="168" fontId="2" fillId="0" borderId="9" xfId="0" applyNumberFormat="1" applyFont="1" applyBorder="1" applyAlignment="1">
      <alignment horizontal="center"/>
    </xf>
    <xf numFmtId="0" fontId="14" fillId="0" borderId="5" xfId="0" applyFont="1" applyFill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7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/>
    <xf numFmtId="1" fontId="3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7" xfId="7" applyFont="1" applyFill="1" applyBorder="1" applyAlignment="1" applyProtection="1">
      <alignment vertical="top" wrapText="1"/>
      <protection locked="0"/>
    </xf>
    <xf numFmtId="168" fontId="3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8" xfId="0" applyFont="1" applyFill="1" applyBorder="1" applyAlignment="1">
      <alignment horizontal="center" vertical="center" textRotation="90" wrapText="1" readingOrder="2"/>
    </xf>
    <xf numFmtId="0" fontId="15" fillId="0" borderId="8" xfId="0" applyFont="1" applyFill="1" applyBorder="1" applyAlignment="1">
      <alignment horizontal="center" vertical="center" wrapText="1" readingOrder="2"/>
    </xf>
    <xf numFmtId="0" fontId="12" fillId="0" borderId="5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 wrapText="1" shrinkToFit="1"/>
    </xf>
    <xf numFmtId="49" fontId="14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/>
    </xf>
    <xf numFmtId="49" fontId="17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168" fontId="14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8" fontId="18" fillId="2" borderId="5" xfId="7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17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justify" vertical="center"/>
    </xf>
    <xf numFmtId="168" fontId="3" fillId="2" borderId="7" xfId="7" applyNumberFormat="1" applyFont="1" applyFill="1" applyBorder="1" applyAlignment="1" applyProtection="1">
      <alignment horizontal="center"/>
      <protection locked="0"/>
    </xf>
    <xf numFmtId="168" fontId="3" fillId="2" borderId="5" xfId="7" applyNumberFormat="1" applyFont="1" applyFill="1" applyBorder="1" applyAlignment="1" applyProtection="1">
      <alignment horizontal="center"/>
      <protection locked="0"/>
    </xf>
    <xf numFmtId="167" fontId="3" fillId="0" borderId="5" xfId="0" applyNumberFormat="1" applyFont="1" applyBorder="1" applyAlignment="1">
      <alignment horizontal="center" wrapText="1"/>
    </xf>
    <xf numFmtId="167" fontId="24" fillId="0" borderId="5" xfId="0" applyNumberFormat="1" applyFont="1" applyBorder="1" applyAlignment="1">
      <alignment horizontal="center"/>
    </xf>
    <xf numFmtId="0" fontId="3" fillId="0" borderId="1" xfId="6" applyFont="1" applyFill="1" applyBorder="1" applyAlignment="1">
      <alignment horizontal="center" vertical="top" wrapText="1" shrinkToFit="1"/>
    </xf>
    <xf numFmtId="49" fontId="3" fillId="0" borderId="2" xfId="6" applyNumberFormat="1" applyFont="1" applyFill="1" applyBorder="1" applyAlignment="1">
      <alignment horizontal="center" vertical="top" wrapText="1" shrinkToFit="1"/>
    </xf>
    <xf numFmtId="49" fontId="3" fillId="0" borderId="3" xfId="6" applyNumberFormat="1" applyFont="1" applyFill="1" applyBorder="1" applyAlignment="1">
      <alignment horizontal="center" vertical="top" wrapText="1" shrinkToFi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2" xfId="6" applyFont="1" applyFill="1" applyBorder="1" applyAlignment="1">
      <alignment horizontal="left" vertical="top" wrapText="1" shrinkToFit="1"/>
    </xf>
    <xf numFmtId="0" fontId="2" fillId="0" borderId="16" xfId="6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left" vertical="top" wrapText="1" shrinkToFit="1"/>
    </xf>
    <xf numFmtId="0" fontId="10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9" fillId="0" borderId="5" xfId="0" applyNumberFormat="1" applyFont="1" applyFill="1" applyBorder="1" applyAlignment="1">
      <alignment horizontal="left" vertical="top" wrapText="1"/>
    </xf>
    <xf numFmtId="49" fontId="3" fillId="0" borderId="6" xfId="6" applyNumberFormat="1" applyFont="1" applyFill="1" applyBorder="1" applyAlignment="1">
      <alignment horizontal="center" vertical="center" wrapText="1" shrinkToFit="1"/>
    </xf>
    <xf numFmtId="167" fontId="2" fillId="0" borderId="6" xfId="6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49" fontId="10" fillId="0" borderId="5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9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167" fontId="3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5" xfId="0" applyFont="1" applyBorder="1" applyAlignment="1">
      <alignment horizontal="center"/>
    </xf>
    <xf numFmtId="0" fontId="3" fillId="0" borderId="4" xfId="6" applyFont="1" applyFill="1" applyBorder="1" applyAlignment="1">
      <alignment horizontal="center" vertical="top" wrapText="1" shrinkToFit="1"/>
    </xf>
    <xf numFmtId="0" fontId="10" fillId="0" borderId="5" xfId="0" applyFont="1" applyFill="1" applyBorder="1" applyAlignment="1">
      <alignment horizontal="justify" wrapText="1"/>
    </xf>
    <xf numFmtId="0" fontId="9" fillId="0" borderId="5" xfId="0" applyNumberFormat="1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 wrapText="1"/>
    </xf>
    <xf numFmtId="0" fontId="24" fillId="0" borderId="5" xfId="0" applyFont="1" applyBorder="1" applyAlignment="1">
      <alignment horizontal="center" wrapText="1"/>
    </xf>
    <xf numFmtId="168" fontId="14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 wrapText="1"/>
    </xf>
    <xf numFmtId="168" fontId="2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169" fontId="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/>
    <xf numFmtId="0" fontId="14" fillId="0" borderId="0" xfId="0" applyFont="1" applyFill="1"/>
    <xf numFmtId="0" fontId="16" fillId="0" borderId="0" xfId="0" applyFont="1" applyFill="1" applyAlignment="1">
      <alignment horizontal="center" vertical="center"/>
    </xf>
    <xf numFmtId="0" fontId="14" fillId="0" borderId="5" xfId="1" applyFont="1" applyFill="1" applyBorder="1" applyAlignment="1">
      <alignment horizontal="left"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vertical="top" wrapText="1"/>
    </xf>
    <xf numFmtId="49" fontId="3" fillId="0" borderId="5" xfId="1" applyNumberFormat="1" applyFont="1" applyFill="1" applyBorder="1" applyAlignment="1">
      <alignment horizontal="center" vertical="center" wrapText="1"/>
    </xf>
    <xf numFmtId="168" fontId="12" fillId="0" borderId="5" xfId="0" applyNumberFormat="1" applyFont="1" applyFill="1" applyBorder="1" applyAlignment="1">
      <alignment horizontal="center" vertical="center" wrapText="1" shrinkToFit="1"/>
    </xf>
    <xf numFmtId="168" fontId="14" fillId="0" borderId="5" xfId="0" applyNumberFormat="1" applyFont="1" applyFill="1" applyBorder="1" applyAlignment="1">
      <alignment horizontal="center" vertical="center" wrapText="1" shrinkToFit="1"/>
    </xf>
    <xf numFmtId="168" fontId="17" fillId="0" borderId="5" xfId="0" applyNumberFormat="1" applyFont="1" applyFill="1" applyBorder="1" applyAlignment="1">
      <alignment horizontal="center" vertical="center" wrapText="1" shrinkToFit="1"/>
    </xf>
    <xf numFmtId="168" fontId="17" fillId="0" borderId="5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center" vertical="center"/>
    </xf>
    <xf numFmtId="168" fontId="12" fillId="0" borderId="5" xfId="0" applyNumberFormat="1" applyFont="1" applyFill="1" applyBorder="1" applyAlignment="1">
      <alignment horizontal="center" vertical="center"/>
    </xf>
    <xf numFmtId="49" fontId="3" fillId="0" borderId="18" xfId="6" applyNumberFormat="1" applyFont="1" applyFill="1" applyBorder="1" applyAlignment="1">
      <alignment horizontal="center" vertical="top" wrapText="1" shrinkToFit="1"/>
    </xf>
    <xf numFmtId="49" fontId="3" fillId="0" borderId="19" xfId="6" applyNumberFormat="1" applyFont="1" applyFill="1" applyBorder="1" applyAlignment="1">
      <alignment horizontal="center" vertical="top" wrapText="1" shrinkToFit="1"/>
    </xf>
    <xf numFmtId="0" fontId="3" fillId="0" borderId="20" xfId="0" applyFont="1" applyFill="1" applyBorder="1" applyAlignment="1">
      <alignment horizontal="center" vertical="top" wrapText="1"/>
    </xf>
    <xf numFmtId="49" fontId="3" fillId="0" borderId="4" xfId="6" applyNumberFormat="1" applyFont="1" applyFill="1" applyBorder="1" applyAlignment="1">
      <alignment horizontal="center" vertical="top" wrapText="1" shrinkToFit="1"/>
    </xf>
    <xf numFmtId="49" fontId="3" fillId="0" borderId="21" xfId="6" applyNumberFormat="1" applyFont="1" applyFill="1" applyBorder="1" applyAlignment="1">
      <alignment horizontal="center" vertical="top" wrapText="1" shrinkToFit="1"/>
    </xf>
    <xf numFmtId="0" fontId="15" fillId="0" borderId="0" xfId="0" applyFont="1" applyAlignment="1">
      <alignment wrapText="1"/>
    </xf>
    <xf numFmtId="0" fontId="29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30" fillId="0" borderId="5" xfId="0" applyFont="1" applyBorder="1" applyAlignment="1">
      <alignment horizontal="center"/>
    </xf>
    <xf numFmtId="0" fontId="30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23" xfId="0" applyFont="1" applyFill="1" applyBorder="1" applyAlignment="1">
      <alignment horizontal="justify" wrapText="1"/>
    </xf>
    <xf numFmtId="167" fontId="8" fillId="0" borderId="24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6" fillId="0" borderId="14" xfId="0" applyFont="1" applyFill="1" applyBorder="1" applyAlignment="1">
      <alignment horizontal="justify" wrapText="1"/>
    </xf>
    <xf numFmtId="167" fontId="7" fillId="0" borderId="24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167" fontId="8" fillId="0" borderId="28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2" fillId="0" borderId="5" xfId="0" quotePrefix="1" applyNumberFormat="1" applyFont="1" applyFill="1" applyBorder="1" applyAlignment="1">
      <alignment horizontal="center" vertical="center" textRotation="90" wrapText="1"/>
    </xf>
    <xf numFmtId="0" fontId="2" fillId="0" borderId="5" xfId="0" quotePrefix="1" applyNumberFormat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justify" vertical="center" wrapText="1"/>
    </xf>
    <xf numFmtId="0" fontId="33" fillId="0" borderId="30" xfId="0" applyFont="1" applyFill="1" applyBorder="1" applyAlignment="1">
      <alignment horizontal="justify" vertical="center" wrapText="1"/>
    </xf>
    <xf numFmtId="0" fontId="3" fillId="0" borderId="5" xfId="7" applyNumberFormat="1" applyFont="1" applyFill="1" applyBorder="1" applyAlignment="1" applyProtection="1">
      <alignment vertical="top" wrapText="1"/>
      <protection locked="0"/>
    </xf>
    <xf numFmtId="0" fontId="24" fillId="0" borderId="5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top" wrapText="1"/>
    </xf>
    <xf numFmtId="167" fontId="3" fillId="0" borderId="24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169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2" fillId="0" borderId="5" xfId="0" applyNumberFormat="1" applyFont="1" applyFill="1" applyBorder="1" applyAlignment="1">
      <alignment vertical="top" wrapText="1"/>
    </xf>
    <xf numFmtId="168" fontId="2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18" fillId="0" borderId="0" xfId="7" applyFont="1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8" fillId="0" borderId="0" xfId="7" applyFont="1" applyFill="1" applyBorder="1"/>
    <xf numFmtId="0" fontId="18" fillId="0" borderId="0" xfId="7" applyFont="1" applyFill="1"/>
    <xf numFmtId="0" fontId="24" fillId="0" borderId="0" xfId="0" applyFont="1" applyFill="1" applyAlignment="1">
      <alignment horizontal="left" wrapText="1"/>
    </xf>
    <xf numFmtId="0" fontId="1" fillId="0" borderId="0" xfId="7" applyFont="1" applyFill="1" applyAlignment="1" applyProtection="1">
      <alignment horizontal="center" vertical="center"/>
      <protection locked="0"/>
    </xf>
    <xf numFmtId="0" fontId="1" fillId="0" borderId="0" xfId="7" applyFont="1" applyFill="1" applyProtection="1">
      <protection locked="0"/>
    </xf>
    <xf numFmtId="0" fontId="19" fillId="0" borderId="0" xfId="7" applyFont="1" applyFill="1" applyAlignment="1" applyProtection="1">
      <alignment horizontal="center"/>
      <protection locked="0"/>
    </xf>
    <xf numFmtId="0" fontId="20" fillId="0" borderId="0" xfId="7" applyFont="1" applyFill="1" applyProtection="1">
      <protection locked="0"/>
    </xf>
    <xf numFmtId="165" fontId="1" fillId="0" borderId="0" xfId="7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31" fillId="0" borderId="5" xfId="0" applyFont="1" applyFill="1" applyBorder="1" applyAlignment="1">
      <alignment wrapText="1"/>
    </xf>
    <xf numFmtId="0" fontId="32" fillId="0" borderId="29" xfId="0" applyFont="1" applyFill="1" applyBorder="1" applyAlignment="1">
      <alignment wrapText="1"/>
    </xf>
    <xf numFmtId="49" fontId="3" fillId="0" borderId="5" xfId="7" applyNumberFormat="1" applyFont="1" applyFill="1" applyBorder="1" applyAlignment="1" applyProtection="1">
      <alignment vertical="top"/>
      <protection locked="0"/>
    </xf>
    <xf numFmtId="49" fontId="3" fillId="0" borderId="5" xfId="7" applyNumberFormat="1" applyFont="1" applyFill="1" applyBorder="1" applyAlignment="1" applyProtection="1">
      <alignment horizontal="right" vertical="top"/>
      <protection locked="0"/>
    </xf>
    <xf numFmtId="0" fontId="3" fillId="0" borderId="5" xfId="7" applyFont="1" applyFill="1" applyBorder="1" applyAlignment="1" applyProtection="1">
      <alignment vertical="top" wrapText="1"/>
      <protection locked="0"/>
    </xf>
    <xf numFmtId="49" fontId="25" fillId="0" borderId="5" xfId="7" applyNumberFormat="1" applyFont="1" applyFill="1" applyBorder="1" applyProtection="1">
      <protection locked="0"/>
    </xf>
    <xf numFmtId="49" fontId="25" fillId="0" borderId="5" xfId="7" applyNumberFormat="1" applyFont="1" applyFill="1" applyBorder="1" applyAlignment="1" applyProtection="1">
      <alignment horizontal="right"/>
      <protection locked="0"/>
    </xf>
    <xf numFmtId="0" fontId="25" fillId="0" borderId="5" xfId="7" applyFont="1" applyFill="1" applyBorder="1" applyAlignment="1" applyProtection="1">
      <alignment vertical="top" wrapText="1"/>
      <protection locked="0"/>
    </xf>
    <xf numFmtId="49" fontId="33" fillId="0" borderId="5" xfId="7" applyNumberFormat="1" applyFont="1" applyFill="1" applyBorder="1" applyAlignment="1" applyProtection="1">
      <alignment vertical="top"/>
      <protection locked="0"/>
    </xf>
    <xf numFmtId="49" fontId="33" fillId="0" borderId="5" xfId="7" applyNumberFormat="1" applyFont="1" applyFill="1" applyBorder="1" applyAlignment="1" applyProtection="1">
      <alignment horizontal="right" vertical="top"/>
      <protection locked="0"/>
    </xf>
    <xf numFmtId="0" fontId="33" fillId="0" borderId="5" xfId="7" applyFont="1" applyFill="1" applyBorder="1" applyAlignment="1" applyProtection="1">
      <alignment vertical="top" wrapText="1"/>
      <protection locked="0"/>
    </xf>
    <xf numFmtId="49" fontId="2" fillId="0" borderId="5" xfId="7" applyNumberFormat="1" applyFont="1" applyFill="1" applyBorder="1" applyProtection="1">
      <protection locked="0"/>
    </xf>
    <xf numFmtId="49" fontId="2" fillId="0" borderId="5" xfId="7" applyNumberFormat="1" applyFont="1" applyFill="1" applyBorder="1" applyAlignment="1" applyProtection="1">
      <alignment horizontal="right"/>
      <protection locked="0"/>
    </xf>
    <xf numFmtId="0" fontId="2" fillId="0" borderId="5" xfId="7" applyFont="1" applyFill="1" applyBorder="1" applyAlignment="1" applyProtection="1">
      <alignment vertical="top" wrapText="1"/>
      <protection locked="0"/>
    </xf>
    <xf numFmtId="0" fontId="18" fillId="0" borderId="0" xfId="7" applyFont="1" applyFill="1" applyProtection="1">
      <protection locked="0"/>
    </xf>
    <xf numFmtId="0" fontId="21" fillId="0" borderId="0" xfId="7" applyFont="1" applyFill="1" applyBorder="1" applyAlignment="1" applyProtection="1">
      <alignment horizontal="center" vertical="center"/>
      <protection locked="0"/>
    </xf>
    <xf numFmtId="165" fontId="18" fillId="0" borderId="0" xfId="7" applyNumberFormat="1" applyFont="1" applyFill="1" applyBorder="1" applyAlignment="1" applyProtection="1">
      <alignment horizontal="center" vertical="center"/>
      <protection locked="0"/>
    </xf>
    <xf numFmtId="0" fontId="18" fillId="0" borderId="0" xfId="7" applyFont="1" applyFill="1" applyBorder="1" applyAlignment="1">
      <alignment horizontal="center" vertical="center"/>
    </xf>
    <xf numFmtId="165" fontId="1" fillId="0" borderId="0" xfId="7" applyNumberFormat="1" applyFont="1" applyFill="1" applyBorder="1" applyAlignment="1" applyProtection="1">
      <alignment horizontal="center" vertical="center"/>
      <protection locked="0"/>
    </xf>
    <xf numFmtId="168" fontId="25" fillId="0" borderId="5" xfId="0" applyNumberFormat="1" applyFont="1" applyFill="1" applyBorder="1" applyAlignment="1">
      <alignment horizontal="center" vertical="center"/>
    </xf>
    <xf numFmtId="165" fontId="25" fillId="0" borderId="5" xfId="0" applyNumberFormat="1" applyFont="1" applyFill="1" applyBorder="1" applyAlignment="1">
      <alignment horizontal="center" vertical="center"/>
    </xf>
    <xf numFmtId="168" fontId="24" fillId="0" borderId="5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wrapText="1"/>
    </xf>
    <xf numFmtId="170" fontId="23" fillId="0" borderId="0" xfId="0" applyNumberFormat="1" applyFont="1"/>
    <xf numFmtId="0" fontId="3" fillId="0" borderId="31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3" fillId="0" borderId="1" xfId="6" applyFont="1" applyFill="1" applyBorder="1" applyAlignment="1">
      <alignment horizontal="center" vertical="center" wrapText="1" shrinkToFit="1"/>
    </xf>
    <xf numFmtId="0" fontId="3" fillId="0" borderId="3" xfId="6" applyFont="1" applyFill="1" applyBorder="1" applyAlignment="1">
      <alignment horizontal="center" vertical="center" wrapText="1" shrinkToFit="1"/>
    </xf>
    <xf numFmtId="0" fontId="3" fillId="0" borderId="6" xfId="6" applyFont="1" applyFill="1" applyBorder="1" applyAlignment="1">
      <alignment horizontal="center" vertical="center" wrapText="1" shrinkToFit="1"/>
    </xf>
    <xf numFmtId="0" fontId="3" fillId="0" borderId="5" xfId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2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top" wrapText="1"/>
    </xf>
    <xf numFmtId="0" fontId="19" fillId="0" borderId="0" xfId="7" applyFont="1" applyFill="1" applyAlignment="1" applyProtection="1">
      <alignment horizontal="center"/>
      <protection locked="0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justify" wrapText="1" shrinkToFit="1"/>
    </xf>
    <xf numFmtId="0" fontId="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164" fontId="3" fillId="0" borderId="17" xfId="0" applyNumberFormat="1" applyFont="1" applyBorder="1" applyAlignment="1">
      <alignment horizontal="right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  <cellStyle name="Обычный_Приложения к решению сессии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workbookViewId="0">
      <selection activeCell="D11" sqref="D11"/>
    </sheetView>
  </sheetViews>
  <sheetFormatPr defaultRowHeight="15.75"/>
  <cols>
    <col min="1" max="1" width="5" style="23" customWidth="1"/>
    <col min="2" max="2" width="28.7109375" style="23" customWidth="1"/>
    <col min="3" max="3" width="48" style="23" customWidth="1"/>
    <col min="4" max="4" width="14.7109375" style="23" customWidth="1"/>
    <col min="5" max="5" width="14" style="23" customWidth="1"/>
    <col min="6" max="6" width="13.5703125" style="23" customWidth="1"/>
    <col min="7" max="16384" width="9.140625" style="23"/>
  </cols>
  <sheetData>
    <row r="1" spans="1:10" ht="29.25" customHeight="1">
      <c r="C1" s="24"/>
      <c r="D1" s="304" t="s">
        <v>9</v>
      </c>
      <c r="E1" s="304"/>
      <c r="F1" s="304"/>
      <c r="G1" s="26"/>
      <c r="H1" s="26"/>
      <c r="I1" s="26"/>
      <c r="J1" s="26"/>
    </row>
    <row r="2" spans="1:10" s="49" customFormat="1" ht="72.75" customHeight="1">
      <c r="D2" s="305" t="s">
        <v>366</v>
      </c>
      <c r="E2" s="305"/>
      <c r="F2" s="305"/>
    </row>
    <row r="3" spans="1:10">
      <c r="A3" s="2"/>
      <c r="B3" s="166"/>
    </row>
    <row r="4" spans="1:10">
      <c r="A4" s="306" t="s">
        <v>277</v>
      </c>
      <c r="B4" s="306"/>
      <c r="C4" s="306"/>
      <c r="D4" s="306"/>
      <c r="E4" s="306"/>
      <c r="F4" s="306"/>
      <c r="G4" s="26"/>
      <c r="H4" s="26"/>
    </row>
    <row r="5" spans="1:10">
      <c r="A5" s="306" t="s">
        <v>354</v>
      </c>
      <c r="B5" s="306"/>
      <c r="C5" s="306"/>
      <c r="D5" s="306"/>
      <c r="E5" s="306"/>
      <c r="F5" s="306"/>
      <c r="G5" s="26"/>
      <c r="H5" s="26"/>
    </row>
    <row r="6" spans="1:10">
      <c r="A6" s="2" t="s">
        <v>10</v>
      </c>
      <c r="B6" s="166" t="s">
        <v>10</v>
      </c>
      <c r="F6" s="25" t="s">
        <v>22</v>
      </c>
    </row>
    <row r="7" spans="1:10" ht="47.25" customHeight="1">
      <c r="A7" s="307" t="s">
        <v>23</v>
      </c>
      <c r="B7" s="309" t="s">
        <v>258</v>
      </c>
      <c r="C7" s="309" t="s">
        <v>182</v>
      </c>
      <c r="D7" s="310" t="s">
        <v>11</v>
      </c>
      <c r="E7" s="310"/>
      <c r="F7" s="310"/>
    </row>
    <row r="8" spans="1:10" ht="36.75" customHeight="1">
      <c r="A8" s="308"/>
      <c r="B8" s="309"/>
      <c r="C8" s="309"/>
      <c r="D8" s="250" t="s">
        <v>266</v>
      </c>
      <c r="E8" s="250" t="s">
        <v>282</v>
      </c>
      <c r="F8" s="250" t="s">
        <v>361</v>
      </c>
    </row>
    <row r="9" spans="1:10" ht="22.5" customHeight="1">
      <c r="A9" s="168">
        <v>1</v>
      </c>
      <c r="B9" s="168">
        <v>2</v>
      </c>
      <c r="C9" s="168">
        <v>3</v>
      </c>
      <c r="D9" s="168">
        <v>4</v>
      </c>
      <c r="E9" s="168">
        <v>5</v>
      </c>
      <c r="F9" s="168">
        <v>6</v>
      </c>
    </row>
    <row r="10" spans="1:10" ht="35.1" customHeight="1">
      <c r="A10" s="168">
        <v>1</v>
      </c>
      <c r="B10" s="167" t="s">
        <v>240</v>
      </c>
      <c r="C10" s="247" t="s">
        <v>65</v>
      </c>
      <c r="D10" s="68">
        <f>D15-D11</f>
        <v>0</v>
      </c>
      <c r="E10" s="68">
        <f t="shared" ref="E10:F10" si="0">E15-E11</f>
        <v>0</v>
      </c>
      <c r="F10" s="68">
        <f t="shared" si="0"/>
        <v>0</v>
      </c>
    </row>
    <row r="11" spans="1:10" ht="35.1" customHeight="1">
      <c r="A11" s="168">
        <v>2</v>
      </c>
      <c r="B11" s="167" t="s">
        <v>241</v>
      </c>
      <c r="C11" s="65" t="s">
        <v>165</v>
      </c>
      <c r="D11" s="68">
        <f>D12</f>
        <v>16288.04</v>
      </c>
      <c r="E11" s="68">
        <f t="shared" ref="E11:F13" si="1">E12</f>
        <v>16161.0065</v>
      </c>
      <c r="F11" s="68">
        <f t="shared" si="1"/>
        <v>15980.906499999999</v>
      </c>
    </row>
    <row r="12" spans="1:10" ht="35.1" customHeight="1">
      <c r="A12" s="168">
        <v>3</v>
      </c>
      <c r="B12" s="167" t="s">
        <v>242</v>
      </c>
      <c r="C12" s="65" t="s">
        <v>166</v>
      </c>
      <c r="D12" s="68">
        <f>D13</f>
        <v>16288.04</v>
      </c>
      <c r="E12" s="68">
        <f t="shared" si="1"/>
        <v>16161.0065</v>
      </c>
      <c r="F12" s="68">
        <f t="shared" si="1"/>
        <v>15980.906499999999</v>
      </c>
    </row>
    <row r="13" spans="1:10" ht="35.1" customHeight="1">
      <c r="A13" s="168">
        <v>4</v>
      </c>
      <c r="B13" s="167" t="s">
        <v>243</v>
      </c>
      <c r="C13" s="65" t="s">
        <v>167</v>
      </c>
      <c r="D13" s="68">
        <f>D14</f>
        <v>16288.04</v>
      </c>
      <c r="E13" s="68">
        <f t="shared" si="1"/>
        <v>16161.0065</v>
      </c>
      <c r="F13" s="68">
        <f t="shared" si="1"/>
        <v>15980.906499999999</v>
      </c>
    </row>
    <row r="14" spans="1:10" ht="35.1" customHeight="1">
      <c r="A14" s="168">
        <v>5</v>
      </c>
      <c r="B14" s="167" t="s">
        <v>169</v>
      </c>
      <c r="C14" s="65" t="s">
        <v>168</v>
      </c>
      <c r="D14" s="68">
        <v>16288.04</v>
      </c>
      <c r="E14" s="68">
        <v>16161.0065</v>
      </c>
      <c r="F14" s="68">
        <v>15980.906499999999</v>
      </c>
    </row>
    <row r="15" spans="1:10" ht="35.1" customHeight="1">
      <c r="A15" s="168">
        <v>6</v>
      </c>
      <c r="B15" s="167" t="s">
        <v>244</v>
      </c>
      <c r="C15" s="65" t="s">
        <v>170</v>
      </c>
      <c r="D15" s="68">
        <f>D16</f>
        <v>16288.04</v>
      </c>
      <c r="E15" s="68">
        <f t="shared" ref="E15:F17" si="2">E16</f>
        <v>16161.0065</v>
      </c>
      <c r="F15" s="68">
        <f t="shared" si="2"/>
        <v>15980.906499999999</v>
      </c>
    </row>
    <row r="16" spans="1:10" ht="35.1" customHeight="1">
      <c r="A16" s="168">
        <v>7</v>
      </c>
      <c r="B16" s="167" t="s">
        <v>245</v>
      </c>
      <c r="C16" s="65" t="s">
        <v>171</v>
      </c>
      <c r="D16" s="68">
        <f>D17</f>
        <v>16288.04</v>
      </c>
      <c r="E16" s="68">
        <f t="shared" si="2"/>
        <v>16161.0065</v>
      </c>
      <c r="F16" s="68">
        <f t="shared" si="2"/>
        <v>15980.906499999999</v>
      </c>
    </row>
    <row r="17" spans="1:6" ht="35.1" customHeight="1">
      <c r="A17" s="168">
        <v>8</v>
      </c>
      <c r="B17" s="167" t="s">
        <v>246</v>
      </c>
      <c r="C17" s="65" t="s">
        <v>172</v>
      </c>
      <c r="D17" s="68">
        <f>D18</f>
        <v>16288.04</v>
      </c>
      <c r="E17" s="68">
        <f t="shared" si="2"/>
        <v>16161.0065</v>
      </c>
      <c r="F17" s="68">
        <f t="shared" si="2"/>
        <v>15980.906499999999</v>
      </c>
    </row>
    <row r="18" spans="1:6" ht="35.1" customHeight="1">
      <c r="A18" s="168">
        <v>9</v>
      </c>
      <c r="B18" s="167" t="s">
        <v>173</v>
      </c>
      <c r="C18" s="65" t="s">
        <v>174</v>
      </c>
      <c r="D18" s="68">
        <v>16288.04</v>
      </c>
      <c r="E18" s="68">
        <v>16161.0065</v>
      </c>
      <c r="F18" s="68">
        <v>15980.906499999999</v>
      </c>
    </row>
    <row r="19" spans="1:6" ht="35.1" customHeight="1">
      <c r="A19" s="168">
        <v>10</v>
      </c>
      <c r="B19" s="302" t="s">
        <v>12</v>
      </c>
      <c r="C19" s="303"/>
      <c r="D19" s="68">
        <f>D10</f>
        <v>0</v>
      </c>
      <c r="E19" s="68">
        <f t="shared" ref="E19:F19" si="3">E10</f>
        <v>0</v>
      </c>
      <c r="F19" s="68">
        <f t="shared" si="3"/>
        <v>0</v>
      </c>
    </row>
    <row r="20" spans="1:6">
      <c r="A20" s="1"/>
      <c r="B20" s="1"/>
    </row>
    <row r="21" spans="1:6">
      <c r="A21" s="1"/>
      <c r="B21" s="1"/>
    </row>
    <row r="22" spans="1:6">
      <c r="A22" s="1"/>
      <c r="B22" s="1"/>
    </row>
    <row r="23" spans="1:6">
      <c r="A23" s="1"/>
      <c r="B23" s="1"/>
    </row>
    <row r="24" spans="1:6">
      <c r="A24" s="1"/>
      <c r="B24" s="1"/>
    </row>
    <row r="25" spans="1:6">
      <c r="A25" s="1"/>
      <c r="B25" s="1"/>
    </row>
    <row r="26" spans="1:6">
      <c r="A26" s="1"/>
      <c r="B26" s="1"/>
    </row>
    <row r="27" spans="1:6">
      <c r="A27" s="1"/>
      <c r="B27" s="1"/>
    </row>
    <row r="28" spans="1:6">
      <c r="A28" s="1"/>
      <c r="B28" s="1"/>
    </row>
    <row r="29" spans="1:6">
      <c r="A29" s="1"/>
      <c r="B29" s="1"/>
    </row>
    <row r="30" spans="1:6">
      <c r="A30" s="1"/>
      <c r="B30" s="1"/>
    </row>
    <row r="31" spans="1:6">
      <c r="A31" s="1"/>
      <c r="B31" s="1"/>
    </row>
    <row r="32" spans="1:6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</sheetData>
  <mergeCells count="9">
    <mergeCell ref="B19:C19"/>
    <mergeCell ref="D1:F1"/>
    <mergeCell ref="D2:F2"/>
    <mergeCell ref="A4:F4"/>
    <mergeCell ref="A7:A8"/>
    <mergeCell ref="C7:C8"/>
    <mergeCell ref="D7:F7"/>
    <mergeCell ref="A5:F5"/>
    <mergeCell ref="B7:B8"/>
  </mergeCells>
  <phoneticPr fontId="5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5"/>
  <sheetViews>
    <sheetView view="pageBreakPreview" zoomScale="90" zoomScaleSheetLayoutView="90" workbookViewId="0">
      <selection activeCell="J8" sqref="J8:J10"/>
    </sheetView>
  </sheetViews>
  <sheetFormatPr defaultColWidth="9.140625" defaultRowHeight="12.75"/>
  <cols>
    <col min="1" max="1" width="2.7109375" style="257" customWidth="1"/>
    <col min="2" max="2" width="4.5703125" style="257" customWidth="1"/>
    <col min="3" max="4" width="3.7109375" style="257" customWidth="1"/>
    <col min="5" max="5" width="4" style="257" customWidth="1"/>
    <col min="6" max="6" width="4.140625" style="257" customWidth="1"/>
    <col min="7" max="7" width="3.85546875" style="257" customWidth="1"/>
    <col min="8" max="8" width="5" style="257" customWidth="1"/>
    <col min="9" max="9" width="9" style="257" customWidth="1"/>
    <col min="10" max="10" width="53" style="283" customWidth="1"/>
    <col min="11" max="11" width="15.42578125" style="285" customWidth="1"/>
    <col min="12" max="12" width="15.7109375" style="286" customWidth="1"/>
    <col min="13" max="13" width="15.42578125" style="286" customWidth="1"/>
    <col min="14" max="14" width="39.5703125" style="259" customWidth="1"/>
    <col min="15" max="15" width="34.42578125" style="260" customWidth="1"/>
    <col min="16" max="16384" width="9.140625" style="260"/>
  </cols>
  <sheetData>
    <row r="1" spans="1:47">
      <c r="J1" s="258"/>
      <c r="L1" s="286" t="s">
        <v>272</v>
      </c>
    </row>
    <row r="2" spans="1:47" s="187" customFormat="1" ht="10.5" customHeight="1">
      <c r="A2" s="311"/>
      <c r="B2" s="311"/>
      <c r="C2" s="311"/>
      <c r="D2" s="311"/>
      <c r="E2" s="186"/>
      <c r="F2" s="186"/>
      <c r="G2" s="186"/>
      <c r="H2" s="186"/>
      <c r="I2" s="186"/>
      <c r="K2" s="186"/>
      <c r="L2" s="186"/>
      <c r="M2" s="186"/>
    </row>
    <row r="3" spans="1:47" s="187" customFormat="1" ht="51.75" customHeight="1">
      <c r="A3" s="186"/>
      <c r="B3" s="311"/>
      <c r="C3" s="311"/>
      <c r="D3" s="311"/>
      <c r="E3" s="186"/>
      <c r="F3" s="186"/>
      <c r="G3" s="186"/>
      <c r="H3" s="186"/>
      <c r="I3" s="186"/>
      <c r="K3" s="319" t="s">
        <v>366</v>
      </c>
      <c r="L3" s="319"/>
      <c r="M3" s="319"/>
      <c r="N3" s="261"/>
    </row>
    <row r="4" spans="1:47" s="187" customFormat="1">
      <c r="A4" s="186"/>
      <c r="B4" s="186"/>
      <c r="C4" s="186"/>
      <c r="D4" s="186"/>
      <c r="E4" s="186"/>
      <c r="F4" s="186"/>
      <c r="G4" s="186"/>
      <c r="H4" s="186"/>
      <c r="I4" s="186"/>
      <c r="K4" s="186"/>
      <c r="L4" s="186"/>
      <c r="M4" s="186"/>
    </row>
    <row r="5" spans="1:47" ht="15">
      <c r="A5" s="262"/>
      <c r="B5" s="262"/>
      <c r="C5" s="262"/>
      <c r="D5" s="262"/>
      <c r="E5" s="262"/>
      <c r="F5" s="262"/>
      <c r="G5" s="262"/>
      <c r="H5" s="262"/>
      <c r="I5" s="262"/>
      <c r="J5" s="263"/>
      <c r="K5" s="287"/>
    </row>
    <row r="6" spans="1:47" ht="12.75" customHeight="1">
      <c r="A6" s="320" t="s">
        <v>355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264"/>
    </row>
    <row r="7" spans="1:47" ht="15">
      <c r="A7" s="262" t="s">
        <v>65</v>
      </c>
      <c r="B7" s="262"/>
      <c r="C7" s="262"/>
      <c r="D7" s="262"/>
      <c r="E7" s="262"/>
      <c r="F7" s="262"/>
      <c r="G7" s="262"/>
      <c r="H7" s="262"/>
      <c r="I7" s="262"/>
      <c r="J7" s="265"/>
      <c r="L7" s="284"/>
      <c r="M7" s="287" t="s">
        <v>66</v>
      </c>
      <c r="N7" s="266"/>
    </row>
    <row r="8" spans="1:47" s="227" customFormat="1" ht="15" customHeight="1">
      <c r="A8" s="321" t="s">
        <v>23</v>
      </c>
      <c r="B8" s="324" t="s">
        <v>283</v>
      </c>
      <c r="C8" s="325"/>
      <c r="D8" s="325"/>
      <c r="E8" s="325"/>
      <c r="F8" s="325"/>
      <c r="G8" s="325"/>
      <c r="H8" s="325"/>
      <c r="I8" s="326"/>
      <c r="J8" s="327" t="s">
        <v>183</v>
      </c>
      <c r="K8" s="312" t="s">
        <v>284</v>
      </c>
      <c r="L8" s="312" t="s">
        <v>285</v>
      </c>
      <c r="M8" s="312" t="s">
        <v>362</v>
      </c>
      <c r="N8" s="251"/>
      <c r="O8" s="225"/>
      <c r="P8" s="225"/>
      <c r="Q8" s="225"/>
      <c r="R8" s="225"/>
      <c r="S8" s="225"/>
      <c r="T8" s="225"/>
      <c r="U8" s="225"/>
      <c r="V8" s="225"/>
      <c r="W8" s="225"/>
      <c r="X8" s="226"/>
      <c r="Y8" s="226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</row>
    <row r="9" spans="1:47" s="227" customFormat="1" ht="42.75" customHeight="1">
      <c r="A9" s="322"/>
      <c r="B9" s="317" t="s">
        <v>186</v>
      </c>
      <c r="C9" s="318" t="s">
        <v>286</v>
      </c>
      <c r="D9" s="318"/>
      <c r="E9" s="318"/>
      <c r="F9" s="318"/>
      <c r="G9" s="318"/>
      <c r="H9" s="318" t="s">
        <v>287</v>
      </c>
      <c r="I9" s="318"/>
      <c r="J9" s="328"/>
      <c r="K9" s="313"/>
      <c r="L9" s="313"/>
      <c r="M9" s="315"/>
      <c r="N9" s="267"/>
      <c r="O9" s="225"/>
      <c r="P9" s="225"/>
      <c r="Q9" s="225"/>
      <c r="R9" s="225"/>
      <c r="S9" s="225"/>
      <c r="T9" s="225"/>
      <c r="U9" s="225"/>
      <c r="V9" s="225"/>
      <c r="W9" s="225"/>
      <c r="X9" s="226"/>
      <c r="Y9" s="226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</row>
    <row r="10" spans="1:47" s="227" customFormat="1" ht="150" customHeight="1">
      <c r="A10" s="323"/>
      <c r="B10" s="317"/>
      <c r="C10" s="228" t="s">
        <v>288</v>
      </c>
      <c r="D10" s="228" t="s">
        <v>289</v>
      </c>
      <c r="E10" s="228" t="s">
        <v>67</v>
      </c>
      <c r="F10" s="228" t="s">
        <v>68</v>
      </c>
      <c r="G10" s="248" t="s">
        <v>69</v>
      </c>
      <c r="H10" s="248" t="s">
        <v>185</v>
      </c>
      <c r="I10" s="248" t="s">
        <v>184</v>
      </c>
      <c r="J10" s="329"/>
      <c r="K10" s="314"/>
      <c r="L10" s="314"/>
      <c r="M10" s="316"/>
      <c r="N10" s="267"/>
      <c r="O10" s="225"/>
      <c r="P10" s="225"/>
      <c r="Q10" s="225"/>
      <c r="R10" s="225"/>
      <c r="S10" s="225"/>
      <c r="T10" s="225"/>
      <c r="U10" s="225"/>
      <c r="V10" s="225"/>
      <c r="W10" s="225"/>
      <c r="X10" s="226"/>
      <c r="Y10" s="226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</row>
    <row r="11" spans="1:47" s="227" customFormat="1">
      <c r="A11" s="16" t="s">
        <v>73</v>
      </c>
      <c r="B11" s="249" t="s">
        <v>84</v>
      </c>
      <c r="C11" s="249" t="s">
        <v>59</v>
      </c>
      <c r="D11" s="249" t="s">
        <v>60</v>
      </c>
      <c r="E11" s="249" t="s">
        <v>61</v>
      </c>
      <c r="F11" s="249" t="s">
        <v>62</v>
      </c>
      <c r="G11" s="249" t="s">
        <v>110</v>
      </c>
      <c r="H11" s="249" t="s">
        <v>111</v>
      </c>
      <c r="I11" s="249" t="s">
        <v>112</v>
      </c>
      <c r="J11" s="229">
        <v>10</v>
      </c>
      <c r="K11" s="230">
        <v>11</v>
      </c>
      <c r="L11" s="230">
        <v>12</v>
      </c>
      <c r="M11" s="230">
        <v>13</v>
      </c>
      <c r="N11" s="252"/>
      <c r="O11" s="225"/>
      <c r="P11" s="225"/>
      <c r="Q11" s="225"/>
      <c r="R11" s="225"/>
      <c r="S11" s="225"/>
      <c r="T11" s="225"/>
      <c r="U11" s="225"/>
      <c r="V11" s="225"/>
      <c r="W11" s="225"/>
      <c r="X11" s="226"/>
      <c r="Y11" s="226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</row>
    <row r="12" spans="1:47" s="244" customFormat="1" ht="14.25" customHeight="1">
      <c r="A12" s="239">
        <v>1</v>
      </c>
      <c r="B12" s="240" t="s">
        <v>70</v>
      </c>
      <c r="C12" s="240" t="s">
        <v>73</v>
      </c>
      <c r="D12" s="240" t="s">
        <v>7</v>
      </c>
      <c r="E12" s="240" t="s">
        <v>7</v>
      </c>
      <c r="F12" s="240" t="s">
        <v>70</v>
      </c>
      <c r="G12" s="240" t="s">
        <v>7</v>
      </c>
      <c r="H12" s="240" t="s">
        <v>71</v>
      </c>
      <c r="I12" s="240" t="s">
        <v>70</v>
      </c>
      <c r="J12" s="245" t="s">
        <v>72</v>
      </c>
      <c r="K12" s="288">
        <f>K13+K20+K30+K58+K60</f>
        <v>2337.6999999999998</v>
      </c>
      <c r="L12" s="288">
        <f t="shared" ref="L12:M12" si="0">L13+L20+L30+L58+L60</f>
        <v>2374.2999999999997</v>
      </c>
      <c r="M12" s="288">
        <f t="shared" si="0"/>
        <v>2425.9</v>
      </c>
      <c r="N12" s="253"/>
      <c r="O12" s="242"/>
      <c r="P12" s="242"/>
      <c r="Q12" s="242"/>
      <c r="R12" s="242"/>
      <c r="S12" s="242"/>
      <c r="T12" s="241"/>
      <c r="U12" s="241"/>
      <c r="V12" s="241"/>
      <c r="W12" s="241"/>
      <c r="X12" s="242"/>
      <c r="Y12" s="242"/>
      <c r="Z12" s="243"/>
      <c r="AA12" s="243"/>
      <c r="AB12" s="243"/>
      <c r="AC12" s="243"/>
      <c r="AD12" s="243"/>
      <c r="AE12" s="243"/>
      <c r="AF12" s="243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</row>
    <row r="13" spans="1:47" s="184" customFormat="1" ht="14.25" customHeight="1">
      <c r="A13" s="231">
        <v>2</v>
      </c>
      <c r="B13" s="232" t="s">
        <v>74</v>
      </c>
      <c r="C13" s="232" t="s">
        <v>73</v>
      </c>
      <c r="D13" s="232" t="s">
        <v>24</v>
      </c>
      <c r="E13" s="232" t="s">
        <v>7</v>
      </c>
      <c r="F13" s="232" t="s">
        <v>70</v>
      </c>
      <c r="G13" s="232" t="s">
        <v>7</v>
      </c>
      <c r="H13" s="232" t="s">
        <v>71</v>
      </c>
      <c r="I13" s="232" t="s">
        <v>70</v>
      </c>
      <c r="J13" s="22" t="s">
        <v>290</v>
      </c>
      <c r="K13" s="290">
        <f>K14</f>
        <v>1986</v>
      </c>
      <c r="L13" s="290">
        <f t="shared" ref="L13:M13" si="1">L14</f>
        <v>2032</v>
      </c>
      <c r="M13" s="290">
        <f t="shared" si="1"/>
        <v>2081</v>
      </c>
      <c r="N13" s="254"/>
      <c r="O13" s="182"/>
      <c r="P13" s="182"/>
      <c r="Q13" s="182"/>
      <c r="R13" s="182"/>
      <c r="S13" s="182"/>
      <c r="T13" s="181"/>
      <c r="U13" s="181"/>
      <c r="V13" s="181"/>
      <c r="W13" s="182"/>
      <c r="X13" s="182"/>
      <c r="Y13" s="182"/>
      <c r="Z13" s="182"/>
      <c r="AA13" s="182"/>
      <c r="AB13" s="182"/>
      <c r="AC13" s="183"/>
      <c r="AD13" s="183"/>
      <c r="AE13" s="183"/>
      <c r="AF13" s="183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</row>
    <row r="14" spans="1:47" s="184" customFormat="1" ht="15" customHeight="1">
      <c r="A14" s="231">
        <v>3</v>
      </c>
      <c r="B14" s="232" t="s">
        <v>74</v>
      </c>
      <c r="C14" s="232" t="s">
        <v>73</v>
      </c>
      <c r="D14" s="232" t="s">
        <v>24</v>
      </c>
      <c r="E14" s="232" t="s">
        <v>25</v>
      </c>
      <c r="F14" s="232" t="s">
        <v>70</v>
      </c>
      <c r="G14" s="232" t="s">
        <v>24</v>
      </c>
      <c r="H14" s="232" t="s">
        <v>71</v>
      </c>
      <c r="I14" s="232" t="s">
        <v>21</v>
      </c>
      <c r="J14" s="22" t="s">
        <v>291</v>
      </c>
      <c r="K14" s="290">
        <f>K15+K16+K17+K18+K19</f>
        <v>1986</v>
      </c>
      <c r="L14" s="290">
        <f t="shared" ref="L14:M14" si="2">L15+L16+L17+L18+L19</f>
        <v>2032</v>
      </c>
      <c r="M14" s="290">
        <f t="shared" si="2"/>
        <v>2081</v>
      </c>
      <c r="N14" s="254"/>
      <c r="O14" s="182"/>
      <c r="P14" s="182"/>
      <c r="Q14" s="182"/>
      <c r="R14" s="182"/>
      <c r="S14" s="182"/>
      <c r="T14" s="181"/>
      <c r="U14" s="181"/>
      <c r="V14" s="181"/>
      <c r="W14" s="182"/>
      <c r="X14" s="182"/>
      <c r="Y14" s="182"/>
      <c r="Z14" s="182"/>
      <c r="AA14" s="182"/>
      <c r="AB14" s="182"/>
      <c r="AC14" s="183"/>
      <c r="AD14" s="183"/>
      <c r="AE14" s="183"/>
      <c r="AF14" s="183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</row>
    <row r="15" spans="1:47" s="184" customFormat="1" ht="72.75" customHeight="1">
      <c r="A15" s="231">
        <v>4</v>
      </c>
      <c r="B15" s="232" t="s">
        <v>74</v>
      </c>
      <c r="C15" s="232" t="s">
        <v>73</v>
      </c>
      <c r="D15" s="232" t="s">
        <v>24</v>
      </c>
      <c r="E15" s="232" t="s">
        <v>25</v>
      </c>
      <c r="F15" s="232" t="s">
        <v>75</v>
      </c>
      <c r="G15" s="232" t="s">
        <v>24</v>
      </c>
      <c r="H15" s="232" t="s">
        <v>71</v>
      </c>
      <c r="I15" s="232" t="s">
        <v>21</v>
      </c>
      <c r="J15" s="22" t="s">
        <v>181</v>
      </c>
      <c r="K15" s="290">
        <v>608</v>
      </c>
      <c r="L15" s="291">
        <v>650</v>
      </c>
      <c r="M15" s="291">
        <v>695</v>
      </c>
      <c r="N15" s="254"/>
      <c r="O15" s="181"/>
      <c r="P15" s="181"/>
      <c r="Q15" s="181"/>
      <c r="R15" s="181"/>
      <c r="S15" s="181"/>
      <c r="T15" s="181"/>
      <c r="U15" s="181"/>
      <c r="V15" s="181"/>
      <c r="W15" s="181"/>
      <c r="X15" s="182"/>
      <c r="Y15" s="182"/>
      <c r="Z15" s="182"/>
      <c r="AA15" s="182"/>
      <c r="AB15" s="182"/>
      <c r="AC15" s="183"/>
      <c r="AD15" s="183"/>
      <c r="AE15" s="183"/>
      <c r="AF15" s="183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</row>
    <row r="16" spans="1:47" s="184" customFormat="1" ht="44.25" customHeight="1">
      <c r="A16" s="231">
        <v>5</v>
      </c>
      <c r="B16" s="232" t="s">
        <v>74</v>
      </c>
      <c r="C16" s="232" t="s">
        <v>73</v>
      </c>
      <c r="D16" s="232" t="s">
        <v>24</v>
      </c>
      <c r="E16" s="232" t="s">
        <v>25</v>
      </c>
      <c r="F16" s="232" t="s">
        <v>77</v>
      </c>
      <c r="G16" s="232" t="s">
        <v>24</v>
      </c>
      <c r="H16" s="232" t="s">
        <v>71</v>
      </c>
      <c r="I16" s="232" t="s">
        <v>21</v>
      </c>
      <c r="J16" s="22" t="s">
        <v>352</v>
      </c>
      <c r="K16" s="290">
        <v>12</v>
      </c>
      <c r="L16" s="291">
        <v>12</v>
      </c>
      <c r="M16" s="291">
        <v>12</v>
      </c>
      <c r="N16" s="254"/>
      <c r="O16" s="181"/>
      <c r="P16" s="181"/>
      <c r="Q16" s="181"/>
      <c r="R16" s="181"/>
      <c r="S16" s="181"/>
      <c r="T16" s="181"/>
      <c r="U16" s="181"/>
      <c r="V16" s="181"/>
      <c r="W16" s="181"/>
      <c r="X16" s="182"/>
      <c r="Y16" s="182"/>
      <c r="Z16" s="182"/>
      <c r="AA16" s="182"/>
      <c r="AB16" s="182"/>
      <c r="AC16" s="183"/>
      <c r="AD16" s="183"/>
      <c r="AE16" s="183"/>
      <c r="AF16" s="183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</row>
    <row r="17" spans="1:47" s="184" customFormat="1" ht="104.45" customHeight="1">
      <c r="A17" s="231">
        <v>6</v>
      </c>
      <c r="B17" s="232" t="s">
        <v>74</v>
      </c>
      <c r="C17" s="232" t="s">
        <v>73</v>
      </c>
      <c r="D17" s="232" t="s">
        <v>24</v>
      </c>
      <c r="E17" s="232" t="s">
        <v>25</v>
      </c>
      <c r="F17" s="232" t="s">
        <v>292</v>
      </c>
      <c r="G17" s="232" t="s">
        <v>24</v>
      </c>
      <c r="H17" s="232" t="s">
        <v>71</v>
      </c>
      <c r="I17" s="232" t="s">
        <v>21</v>
      </c>
      <c r="J17" s="268" t="s">
        <v>353</v>
      </c>
      <c r="K17" s="291">
        <v>126</v>
      </c>
      <c r="L17" s="291">
        <v>130</v>
      </c>
      <c r="M17" s="291">
        <v>134</v>
      </c>
      <c r="N17" s="254"/>
      <c r="O17" s="181"/>
      <c r="P17" s="181"/>
      <c r="Q17" s="181"/>
      <c r="R17" s="181"/>
      <c r="S17" s="181"/>
      <c r="T17" s="181"/>
      <c r="U17" s="181"/>
      <c r="V17" s="181"/>
      <c r="W17" s="181"/>
      <c r="X17" s="182"/>
      <c r="Y17" s="182"/>
      <c r="Z17" s="182"/>
      <c r="AA17" s="182"/>
      <c r="AB17" s="182"/>
      <c r="AC17" s="183"/>
      <c r="AD17" s="183"/>
      <c r="AE17" s="183"/>
      <c r="AF17" s="183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</row>
    <row r="18" spans="1:47" s="184" customFormat="1" ht="63.75" customHeight="1">
      <c r="A18" s="231">
        <v>7</v>
      </c>
      <c r="B18" s="232" t="s">
        <v>74</v>
      </c>
      <c r="C18" s="232" t="s">
        <v>73</v>
      </c>
      <c r="D18" s="232" t="s">
        <v>24</v>
      </c>
      <c r="E18" s="232" t="s">
        <v>25</v>
      </c>
      <c r="F18" s="232" t="s">
        <v>350</v>
      </c>
      <c r="G18" s="232" t="s">
        <v>24</v>
      </c>
      <c r="H18" s="232" t="s">
        <v>206</v>
      </c>
      <c r="I18" s="232" t="s">
        <v>21</v>
      </c>
      <c r="J18" s="269" t="s">
        <v>349</v>
      </c>
      <c r="K18" s="290">
        <v>13</v>
      </c>
      <c r="L18" s="291">
        <v>13</v>
      </c>
      <c r="M18" s="291">
        <v>13</v>
      </c>
      <c r="N18" s="254"/>
      <c r="O18" s="181"/>
      <c r="P18" s="181"/>
      <c r="Q18" s="181"/>
      <c r="R18" s="181"/>
      <c r="S18" s="181"/>
      <c r="T18" s="181"/>
      <c r="U18" s="181"/>
      <c r="V18" s="181"/>
      <c r="W18" s="181"/>
      <c r="X18" s="182"/>
      <c r="Y18" s="182"/>
      <c r="Z18" s="182"/>
      <c r="AA18" s="182"/>
      <c r="AB18" s="182"/>
      <c r="AC18" s="183"/>
      <c r="AD18" s="183"/>
      <c r="AE18" s="183"/>
      <c r="AF18" s="183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</row>
    <row r="19" spans="1:47" s="184" customFormat="1" ht="63.75" customHeight="1">
      <c r="A19" s="231">
        <v>8</v>
      </c>
      <c r="B19" s="232" t="s">
        <v>74</v>
      </c>
      <c r="C19" s="232" t="s">
        <v>73</v>
      </c>
      <c r="D19" s="232" t="s">
        <v>24</v>
      </c>
      <c r="E19" s="232" t="s">
        <v>25</v>
      </c>
      <c r="F19" s="232" t="s">
        <v>328</v>
      </c>
      <c r="G19" s="232" t="s">
        <v>24</v>
      </c>
      <c r="H19" s="232" t="s">
        <v>206</v>
      </c>
      <c r="I19" s="232" t="s">
        <v>21</v>
      </c>
      <c r="J19" s="269" t="s">
        <v>351</v>
      </c>
      <c r="K19" s="290">
        <v>1227</v>
      </c>
      <c r="L19" s="291">
        <v>1227</v>
      </c>
      <c r="M19" s="291">
        <v>1227</v>
      </c>
      <c r="N19" s="254"/>
      <c r="O19" s="181"/>
      <c r="P19" s="181"/>
      <c r="Q19" s="181"/>
      <c r="R19" s="181"/>
      <c r="S19" s="181"/>
      <c r="T19" s="181"/>
      <c r="U19" s="181"/>
      <c r="V19" s="181"/>
      <c r="W19" s="181"/>
      <c r="X19" s="182"/>
      <c r="Y19" s="182"/>
      <c r="Z19" s="182"/>
      <c r="AA19" s="182"/>
      <c r="AB19" s="182"/>
      <c r="AC19" s="183"/>
      <c r="AD19" s="183"/>
      <c r="AE19" s="183"/>
      <c r="AF19" s="183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</row>
    <row r="20" spans="1:47" s="184" customFormat="1" ht="25.5">
      <c r="A20" s="231">
        <v>9</v>
      </c>
      <c r="B20" s="232" t="s">
        <v>70</v>
      </c>
      <c r="C20" s="232" t="s">
        <v>73</v>
      </c>
      <c r="D20" s="232" t="s">
        <v>29</v>
      </c>
      <c r="E20" s="232" t="s">
        <v>7</v>
      </c>
      <c r="F20" s="232" t="s">
        <v>70</v>
      </c>
      <c r="G20" s="232" t="s">
        <v>7</v>
      </c>
      <c r="H20" s="232" t="s">
        <v>71</v>
      </c>
      <c r="I20" s="232" t="s">
        <v>70</v>
      </c>
      <c r="J20" s="22" t="s">
        <v>293</v>
      </c>
      <c r="K20" s="89">
        <f>K21</f>
        <v>262.09999999999997</v>
      </c>
      <c r="L20" s="292">
        <f>L21</f>
        <v>251.60000000000002</v>
      </c>
      <c r="M20" s="292">
        <f>M21</f>
        <v>254.1</v>
      </c>
      <c r="N20" s="255"/>
      <c r="O20" s="181"/>
      <c r="P20" s="181"/>
      <c r="Q20" s="181"/>
      <c r="R20" s="181"/>
      <c r="S20" s="181"/>
      <c r="T20" s="181"/>
      <c r="U20" s="181"/>
      <c r="V20" s="181"/>
      <c r="W20" s="181"/>
      <c r="X20" s="182"/>
      <c r="Y20" s="182"/>
      <c r="Z20" s="182"/>
      <c r="AA20" s="182"/>
      <c r="AB20" s="182"/>
      <c r="AC20" s="183"/>
      <c r="AD20" s="183"/>
      <c r="AE20" s="183"/>
      <c r="AF20" s="183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</row>
    <row r="21" spans="1:47" s="184" customFormat="1" ht="25.5">
      <c r="A21" s="231">
        <v>10</v>
      </c>
      <c r="B21" s="232" t="s">
        <v>70</v>
      </c>
      <c r="C21" s="232" t="s">
        <v>73</v>
      </c>
      <c r="D21" s="232" t="s">
        <v>29</v>
      </c>
      <c r="E21" s="232" t="s">
        <v>25</v>
      </c>
      <c r="F21" s="232" t="s">
        <v>70</v>
      </c>
      <c r="G21" s="232" t="s">
        <v>24</v>
      </c>
      <c r="H21" s="232" t="s">
        <v>71</v>
      </c>
      <c r="I21" s="232" t="s">
        <v>21</v>
      </c>
      <c r="J21" s="22" t="s">
        <v>294</v>
      </c>
      <c r="K21" s="89">
        <f>K22+K24+K26+K28</f>
        <v>262.09999999999997</v>
      </c>
      <c r="L21" s="292">
        <f>L22+L24+L26+L28</f>
        <v>251.60000000000002</v>
      </c>
      <c r="M21" s="292">
        <f>M22+M24+M26+M28</f>
        <v>254.1</v>
      </c>
      <c r="N21" s="255"/>
      <c r="O21" s="181"/>
      <c r="P21" s="181"/>
      <c r="Q21" s="181"/>
      <c r="R21" s="181"/>
      <c r="S21" s="181"/>
      <c r="T21" s="181"/>
      <c r="U21" s="181"/>
      <c r="V21" s="181"/>
      <c r="W21" s="181"/>
      <c r="X21" s="182"/>
      <c r="Y21" s="182"/>
      <c r="Z21" s="182"/>
      <c r="AA21" s="182"/>
      <c r="AB21" s="182"/>
      <c r="AC21" s="183"/>
      <c r="AD21" s="183"/>
      <c r="AE21" s="183"/>
      <c r="AF21" s="183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</row>
    <row r="22" spans="1:47" s="184" customFormat="1" ht="63.75">
      <c r="A22" s="231">
        <v>11</v>
      </c>
      <c r="B22" s="232" t="s">
        <v>74</v>
      </c>
      <c r="C22" s="232" t="s">
        <v>73</v>
      </c>
      <c r="D22" s="232" t="s">
        <v>29</v>
      </c>
      <c r="E22" s="232" t="s">
        <v>25</v>
      </c>
      <c r="F22" s="232" t="s">
        <v>295</v>
      </c>
      <c r="G22" s="232" t="s">
        <v>24</v>
      </c>
      <c r="H22" s="232" t="s">
        <v>71</v>
      </c>
      <c r="I22" s="232" t="s">
        <v>21</v>
      </c>
      <c r="J22" s="22" t="s">
        <v>153</v>
      </c>
      <c r="K22" s="290">
        <f>K23</f>
        <v>136.69999999999999</v>
      </c>
      <c r="L22" s="291">
        <f>L23</f>
        <v>116.9</v>
      </c>
      <c r="M22" s="291">
        <f>M23</f>
        <v>116.2</v>
      </c>
      <c r="N22" s="254"/>
      <c r="O22" s="181"/>
      <c r="P22" s="181"/>
      <c r="Q22" s="181"/>
      <c r="R22" s="181"/>
      <c r="S22" s="181"/>
      <c r="T22" s="181"/>
      <c r="U22" s="181"/>
      <c r="V22" s="181"/>
      <c r="W22" s="181"/>
      <c r="X22" s="182"/>
      <c r="Y22" s="182"/>
      <c r="Z22" s="182"/>
      <c r="AA22" s="182"/>
      <c r="AB22" s="182"/>
      <c r="AC22" s="183"/>
      <c r="AD22" s="183"/>
      <c r="AE22" s="183"/>
      <c r="AF22" s="183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</row>
    <row r="23" spans="1:47" s="184" customFormat="1" ht="89.25">
      <c r="A23" s="231">
        <v>12</v>
      </c>
      <c r="B23" s="232" t="s">
        <v>74</v>
      </c>
      <c r="C23" s="232" t="s">
        <v>73</v>
      </c>
      <c r="D23" s="232" t="s">
        <v>29</v>
      </c>
      <c r="E23" s="232" t="s">
        <v>25</v>
      </c>
      <c r="F23" s="232" t="s">
        <v>296</v>
      </c>
      <c r="G23" s="232" t="s">
        <v>24</v>
      </c>
      <c r="H23" s="232" t="s">
        <v>71</v>
      </c>
      <c r="I23" s="232" t="s">
        <v>21</v>
      </c>
      <c r="J23" s="270" t="s">
        <v>297</v>
      </c>
      <c r="K23" s="290">
        <v>136.69999999999999</v>
      </c>
      <c r="L23" s="291">
        <v>116.9</v>
      </c>
      <c r="M23" s="291">
        <v>116.2</v>
      </c>
      <c r="N23" s="254"/>
      <c r="O23" s="181"/>
      <c r="P23" s="181"/>
      <c r="Q23" s="181"/>
      <c r="R23" s="181"/>
      <c r="S23" s="181"/>
      <c r="T23" s="181"/>
      <c r="U23" s="181"/>
      <c r="V23" s="181"/>
      <c r="W23" s="181"/>
      <c r="X23" s="182"/>
      <c r="Y23" s="182"/>
      <c r="Z23" s="182"/>
      <c r="AA23" s="182"/>
      <c r="AB23" s="182"/>
      <c r="AC23" s="183"/>
      <c r="AD23" s="183"/>
      <c r="AE23" s="183"/>
      <c r="AF23" s="183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</row>
    <row r="24" spans="1:47" s="184" customFormat="1" ht="76.5">
      <c r="A24" s="231">
        <v>13</v>
      </c>
      <c r="B24" s="232" t="s">
        <v>74</v>
      </c>
      <c r="C24" s="232" t="s">
        <v>73</v>
      </c>
      <c r="D24" s="232" t="s">
        <v>29</v>
      </c>
      <c r="E24" s="232" t="s">
        <v>25</v>
      </c>
      <c r="F24" s="232" t="s">
        <v>37</v>
      </c>
      <c r="G24" s="232" t="s">
        <v>24</v>
      </c>
      <c r="H24" s="232" t="s">
        <v>71</v>
      </c>
      <c r="I24" s="232" t="s">
        <v>21</v>
      </c>
      <c r="J24" s="22" t="s">
        <v>152</v>
      </c>
      <c r="K24" s="290">
        <f>K25</f>
        <v>0.7</v>
      </c>
      <c r="L24" s="291">
        <f>L25</f>
        <v>0.8</v>
      </c>
      <c r="M24" s="291">
        <f>M25</f>
        <v>0.9</v>
      </c>
      <c r="N24" s="254"/>
      <c r="O24" s="181"/>
      <c r="P24" s="181"/>
      <c r="Q24" s="181"/>
      <c r="R24" s="181"/>
      <c r="S24" s="181"/>
      <c r="T24" s="181"/>
      <c r="U24" s="181"/>
      <c r="V24" s="181"/>
      <c r="W24" s="181"/>
      <c r="X24" s="182"/>
      <c r="Y24" s="182"/>
      <c r="Z24" s="182"/>
      <c r="AA24" s="182"/>
      <c r="AB24" s="182"/>
      <c r="AC24" s="183"/>
      <c r="AD24" s="183"/>
      <c r="AE24" s="183"/>
      <c r="AF24" s="183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</row>
    <row r="25" spans="1:47" s="184" customFormat="1" ht="102">
      <c r="A25" s="231">
        <v>14</v>
      </c>
      <c r="B25" s="232" t="s">
        <v>74</v>
      </c>
      <c r="C25" s="232" t="s">
        <v>73</v>
      </c>
      <c r="D25" s="232" t="s">
        <v>29</v>
      </c>
      <c r="E25" s="232" t="s">
        <v>25</v>
      </c>
      <c r="F25" s="232" t="s">
        <v>298</v>
      </c>
      <c r="G25" s="232" t="s">
        <v>24</v>
      </c>
      <c r="H25" s="232" t="s">
        <v>71</v>
      </c>
      <c r="I25" s="232" t="s">
        <v>21</v>
      </c>
      <c r="J25" s="270" t="s">
        <v>299</v>
      </c>
      <c r="K25" s="290">
        <v>0.7</v>
      </c>
      <c r="L25" s="291">
        <v>0.8</v>
      </c>
      <c r="M25" s="291">
        <v>0.9</v>
      </c>
      <c r="N25" s="254"/>
      <c r="O25" s="181"/>
      <c r="P25" s="181"/>
      <c r="Q25" s="181"/>
      <c r="R25" s="181"/>
      <c r="S25" s="181"/>
      <c r="T25" s="181"/>
      <c r="U25" s="181"/>
      <c r="V25" s="181"/>
      <c r="W25" s="181"/>
      <c r="X25" s="182"/>
      <c r="Y25" s="182"/>
      <c r="Z25" s="182"/>
      <c r="AA25" s="182"/>
      <c r="AB25" s="182"/>
      <c r="AC25" s="183"/>
      <c r="AD25" s="183"/>
      <c r="AE25" s="183"/>
      <c r="AF25" s="183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</row>
    <row r="26" spans="1:47" s="184" customFormat="1" ht="63.75">
      <c r="A26" s="231">
        <v>15</v>
      </c>
      <c r="B26" s="232" t="s">
        <v>74</v>
      </c>
      <c r="C26" s="232" t="s">
        <v>73</v>
      </c>
      <c r="D26" s="232" t="s">
        <v>29</v>
      </c>
      <c r="E26" s="232" t="s">
        <v>25</v>
      </c>
      <c r="F26" s="232" t="s">
        <v>300</v>
      </c>
      <c r="G26" s="232" t="s">
        <v>24</v>
      </c>
      <c r="H26" s="232" t="s">
        <v>71</v>
      </c>
      <c r="I26" s="232" t="s">
        <v>21</v>
      </c>
      <c r="J26" s="22" t="s">
        <v>301</v>
      </c>
      <c r="K26" s="290">
        <f>K27</f>
        <v>141.69999999999999</v>
      </c>
      <c r="L26" s="291">
        <f>L27</f>
        <v>151.6</v>
      </c>
      <c r="M26" s="291">
        <f>M27</f>
        <v>156.9</v>
      </c>
      <c r="N26" s="254"/>
      <c r="O26" s="181"/>
      <c r="P26" s="181"/>
      <c r="Q26" s="181"/>
      <c r="R26" s="181"/>
      <c r="S26" s="181"/>
      <c r="T26" s="181"/>
      <c r="U26" s="181"/>
      <c r="V26" s="181"/>
      <c r="W26" s="181"/>
      <c r="X26" s="182"/>
      <c r="Y26" s="182"/>
      <c r="Z26" s="182"/>
      <c r="AA26" s="182"/>
      <c r="AB26" s="182"/>
      <c r="AC26" s="183"/>
      <c r="AD26" s="183"/>
      <c r="AE26" s="183"/>
      <c r="AF26" s="183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</row>
    <row r="27" spans="1:47" s="184" customFormat="1" ht="102">
      <c r="A27" s="231">
        <v>16</v>
      </c>
      <c r="B27" s="232" t="s">
        <v>74</v>
      </c>
      <c r="C27" s="232" t="s">
        <v>73</v>
      </c>
      <c r="D27" s="232" t="s">
        <v>29</v>
      </c>
      <c r="E27" s="232" t="s">
        <v>25</v>
      </c>
      <c r="F27" s="232" t="s">
        <v>302</v>
      </c>
      <c r="G27" s="232" t="s">
        <v>24</v>
      </c>
      <c r="H27" s="232" t="s">
        <v>71</v>
      </c>
      <c r="I27" s="232" t="s">
        <v>21</v>
      </c>
      <c r="J27" s="270" t="s">
        <v>303</v>
      </c>
      <c r="K27" s="290">
        <v>141.69999999999999</v>
      </c>
      <c r="L27" s="291">
        <v>151.6</v>
      </c>
      <c r="M27" s="291">
        <v>156.9</v>
      </c>
      <c r="N27" s="254"/>
      <c r="O27" s="181"/>
      <c r="P27" s="181"/>
      <c r="Q27" s="181"/>
      <c r="R27" s="181"/>
      <c r="S27" s="181"/>
      <c r="T27" s="181"/>
      <c r="U27" s="181"/>
      <c r="V27" s="181"/>
      <c r="W27" s="181"/>
      <c r="X27" s="182"/>
      <c r="Y27" s="182"/>
      <c r="Z27" s="182"/>
      <c r="AA27" s="182"/>
      <c r="AB27" s="182"/>
      <c r="AC27" s="183"/>
      <c r="AD27" s="183"/>
      <c r="AE27" s="183"/>
      <c r="AF27" s="183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</row>
    <row r="28" spans="1:47" s="184" customFormat="1" ht="63.75">
      <c r="A28" s="231">
        <v>17</v>
      </c>
      <c r="B28" s="232" t="s">
        <v>74</v>
      </c>
      <c r="C28" s="232" t="s">
        <v>73</v>
      </c>
      <c r="D28" s="232" t="s">
        <v>29</v>
      </c>
      <c r="E28" s="232" t="s">
        <v>25</v>
      </c>
      <c r="F28" s="232" t="s">
        <v>304</v>
      </c>
      <c r="G28" s="232" t="s">
        <v>24</v>
      </c>
      <c r="H28" s="232" t="s">
        <v>71</v>
      </c>
      <c r="I28" s="232" t="s">
        <v>21</v>
      </c>
      <c r="J28" s="22" t="s">
        <v>305</v>
      </c>
      <c r="K28" s="290">
        <f>K29</f>
        <v>-17</v>
      </c>
      <c r="L28" s="291">
        <f>L29</f>
        <v>-17.7</v>
      </c>
      <c r="M28" s="291">
        <f>M29</f>
        <v>-19.899999999999999</v>
      </c>
      <c r="N28" s="254"/>
      <c r="O28" s="181"/>
      <c r="P28" s="181"/>
      <c r="Q28" s="181"/>
      <c r="R28" s="181"/>
      <c r="S28" s="181"/>
      <c r="T28" s="181"/>
      <c r="U28" s="181"/>
      <c r="V28" s="181"/>
      <c r="W28" s="181"/>
      <c r="X28" s="182"/>
      <c r="Y28" s="182"/>
      <c r="Z28" s="182"/>
      <c r="AA28" s="182"/>
      <c r="AB28" s="182"/>
      <c r="AC28" s="183"/>
      <c r="AD28" s="183"/>
      <c r="AE28" s="183"/>
      <c r="AF28" s="183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</row>
    <row r="29" spans="1:47" s="184" customFormat="1" ht="102">
      <c r="A29" s="231">
        <v>18</v>
      </c>
      <c r="B29" s="232" t="s">
        <v>74</v>
      </c>
      <c r="C29" s="232" t="s">
        <v>73</v>
      </c>
      <c r="D29" s="232" t="s">
        <v>29</v>
      </c>
      <c r="E29" s="232" t="s">
        <v>25</v>
      </c>
      <c r="F29" s="232" t="s">
        <v>306</v>
      </c>
      <c r="G29" s="232" t="s">
        <v>24</v>
      </c>
      <c r="H29" s="232" t="s">
        <v>71</v>
      </c>
      <c r="I29" s="232" t="s">
        <v>21</v>
      </c>
      <c r="J29" s="270" t="s">
        <v>307</v>
      </c>
      <c r="K29" s="290">
        <v>-17</v>
      </c>
      <c r="L29" s="291">
        <v>-17.7</v>
      </c>
      <c r="M29" s="291">
        <v>-19.899999999999999</v>
      </c>
      <c r="N29" s="254"/>
      <c r="O29" s="181"/>
      <c r="P29" s="181"/>
      <c r="Q29" s="181"/>
      <c r="R29" s="181"/>
      <c r="S29" s="181"/>
      <c r="T29" s="181"/>
      <c r="U29" s="181"/>
      <c r="V29" s="181"/>
      <c r="W29" s="181"/>
      <c r="X29" s="182"/>
      <c r="Y29" s="182"/>
      <c r="Z29" s="182"/>
      <c r="AA29" s="182"/>
      <c r="AB29" s="182"/>
      <c r="AC29" s="183"/>
      <c r="AD29" s="183"/>
      <c r="AE29" s="183"/>
      <c r="AF29" s="183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</row>
    <row r="30" spans="1:47" s="184" customFormat="1" ht="14.25" customHeight="1">
      <c r="A30" s="231">
        <v>19</v>
      </c>
      <c r="B30" s="232" t="s">
        <v>74</v>
      </c>
      <c r="C30" s="232" t="s">
        <v>73</v>
      </c>
      <c r="D30" s="232" t="s">
        <v>17</v>
      </c>
      <c r="E30" s="232" t="s">
        <v>7</v>
      </c>
      <c r="F30" s="232" t="s">
        <v>70</v>
      </c>
      <c r="G30" s="232" t="s">
        <v>7</v>
      </c>
      <c r="H30" s="232" t="s">
        <v>71</v>
      </c>
      <c r="I30" s="232" t="s">
        <v>70</v>
      </c>
      <c r="J30" s="22" t="s">
        <v>81</v>
      </c>
      <c r="K30" s="89">
        <f>K31+K33</f>
        <v>27.6</v>
      </c>
      <c r="L30" s="292">
        <f>L31+L33</f>
        <v>28.7</v>
      </c>
      <c r="M30" s="292">
        <f>M31+M33</f>
        <v>28.8</v>
      </c>
      <c r="N30" s="255"/>
      <c r="O30" s="182"/>
      <c r="P30" s="182"/>
      <c r="Q30" s="182"/>
      <c r="R30" s="182"/>
      <c r="S30" s="182"/>
      <c r="T30" s="181"/>
      <c r="U30" s="181"/>
      <c r="V30" s="181"/>
      <c r="W30" s="181"/>
      <c r="X30" s="182"/>
      <c r="Y30" s="182"/>
      <c r="Z30" s="183"/>
      <c r="AA30" s="183"/>
      <c r="AB30" s="183"/>
      <c r="AC30" s="183"/>
      <c r="AD30" s="183"/>
      <c r="AE30" s="183"/>
      <c r="AF30" s="183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</row>
    <row r="31" spans="1:47" s="184" customFormat="1" ht="14.25" customHeight="1">
      <c r="A31" s="231">
        <v>20</v>
      </c>
      <c r="B31" s="232" t="s">
        <v>74</v>
      </c>
      <c r="C31" s="232" t="s">
        <v>73</v>
      </c>
      <c r="D31" s="232" t="s">
        <v>17</v>
      </c>
      <c r="E31" s="232" t="s">
        <v>24</v>
      </c>
      <c r="F31" s="232" t="s">
        <v>70</v>
      </c>
      <c r="G31" s="232" t="s">
        <v>7</v>
      </c>
      <c r="H31" s="232" t="s">
        <v>71</v>
      </c>
      <c r="I31" s="232" t="s">
        <v>21</v>
      </c>
      <c r="J31" s="22" t="s">
        <v>82</v>
      </c>
      <c r="K31" s="89">
        <f>K32</f>
        <v>6.6</v>
      </c>
      <c r="L31" s="292">
        <f>L32</f>
        <v>6.7</v>
      </c>
      <c r="M31" s="292">
        <f>M32</f>
        <v>6.8</v>
      </c>
      <c r="N31" s="255"/>
      <c r="O31" s="181"/>
      <c r="P31" s="181"/>
      <c r="Q31" s="181"/>
      <c r="R31" s="181"/>
      <c r="S31" s="181"/>
      <c r="T31" s="181"/>
      <c r="U31" s="181"/>
      <c r="V31" s="181"/>
      <c r="W31" s="181"/>
      <c r="X31" s="182"/>
      <c r="Y31" s="182"/>
      <c r="Z31" s="183"/>
      <c r="AA31" s="183"/>
      <c r="AB31" s="183"/>
      <c r="AC31" s="183"/>
      <c r="AD31" s="183"/>
      <c r="AE31" s="183"/>
      <c r="AF31" s="183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</row>
    <row r="32" spans="1:47" s="184" customFormat="1" ht="45.6" customHeight="1">
      <c r="A32" s="231">
        <v>21</v>
      </c>
      <c r="B32" s="232" t="s">
        <v>74</v>
      </c>
      <c r="C32" s="232" t="s">
        <v>73</v>
      </c>
      <c r="D32" s="232" t="s">
        <v>17</v>
      </c>
      <c r="E32" s="232" t="s">
        <v>24</v>
      </c>
      <c r="F32" s="232" t="s">
        <v>77</v>
      </c>
      <c r="G32" s="232" t="s">
        <v>26</v>
      </c>
      <c r="H32" s="232" t="s">
        <v>71</v>
      </c>
      <c r="I32" s="232" t="s">
        <v>21</v>
      </c>
      <c r="J32" s="22" t="s">
        <v>308</v>
      </c>
      <c r="K32" s="290">
        <v>6.6</v>
      </c>
      <c r="L32" s="291">
        <v>6.7</v>
      </c>
      <c r="M32" s="291">
        <v>6.8</v>
      </c>
      <c r="N32" s="254"/>
      <c r="O32" s="181"/>
      <c r="P32" s="181"/>
      <c r="Q32" s="181"/>
      <c r="R32" s="181"/>
      <c r="S32" s="181"/>
      <c r="T32" s="181"/>
      <c r="U32" s="181"/>
      <c r="V32" s="181"/>
      <c r="W32" s="181"/>
      <c r="X32" s="182"/>
      <c r="Y32" s="182"/>
      <c r="Z32" s="183"/>
      <c r="AA32" s="183"/>
      <c r="AB32" s="183"/>
      <c r="AC32" s="183"/>
      <c r="AD32" s="183"/>
      <c r="AE32" s="183"/>
      <c r="AF32" s="183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</row>
    <row r="33" spans="1:47" s="184" customFormat="1" ht="14.25" customHeight="1">
      <c r="A33" s="231">
        <v>22</v>
      </c>
      <c r="B33" s="232" t="s">
        <v>74</v>
      </c>
      <c r="C33" s="232" t="s">
        <v>73</v>
      </c>
      <c r="D33" s="232" t="s">
        <v>17</v>
      </c>
      <c r="E33" s="232" t="s">
        <v>17</v>
      </c>
      <c r="F33" s="232" t="s">
        <v>70</v>
      </c>
      <c r="G33" s="232" t="s">
        <v>7</v>
      </c>
      <c r="H33" s="232" t="s">
        <v>71</v>
      </c>
      <c r="I33" s="232" t="s">
        <v>21</v>
      </c>
      <c r="J33" s="22" t="s">
        <v>309</v>
      </c>
      <c r="K33" s="89">
        <f>K34+K36</f>
        <v>21</v>
      </c>
      <c r="L33" s="292">
        <f>L34+L36</f>
        <v>22</v>
      </c>
      <c r="M33" s="292">
        <f>M34+M36</f>
        <v>22</v>
      </c>
      <c r="N33" s="255"/>
      <c r="O33" s="182"/>
      <c r="P33" s="182"/>
      <c r="Q33" s="182"/>
      <c r="R33" s="182"/>
      <c r="S33" s="182"/>
      <c r="T33" s="181"/>
      <c r="U33" s="181"/>
      <c r="V33" s="181"/>
      <c r="W33" s="181"/>
      <c r="X33" s="182"/>
      <c r="Y33" s="182"/>
      <c r="Z33" s="183"/>
      <c r="AA33" s="183"/>
      <c r="AB33" s="183"/>
      <c r="AC33" s="183"/>
      <c r="AD33" s="183"/>
      <c r="AE33" s="183"/>
      <c r="AF33" s="183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</row>
    <row r="34" spans="1:47" s="184" customFormat="1" ht="14.25" customHeight="1">
      <c r="A34" s="231">
        <v>23</v>
      </c>
      <c r="B34" s="232" t="s">
        <v>74</v>
      </c>
      <c r="C34" s="232" t="s">
        <v>73</v>
      </c>
      <c r="D34" s="232" t="s">
        <v>17</v>
      </c>
      <c r="E34" s="232" t="s">
        <v>17</v>
      </c>
      <c r="F34" s="232" t="s">
        <v>77</v>
      </c>
      <c r="G34" s="232" t="s">
        <v>7</v>
      </c>
      <c r="H34" s="232" t="s">
        <v>71</v>
      </c>
      <c r="I34" s="232" t="s">
        <v>21</v>
      </c>
      <c r="J34" s="22" t="s">
        <v>178</v>
      </c>
      <c r="K34" s="89">
        <f>K35</f>
        <v>17</v>
      </c>
      <c r="L34" s="292">
        <f>L35</f>
        <v>18</v>
      </c>
      <c r="M34" s="292">
        <f>M35</f>
        <v>18</v>
      </c>
      <c r="N34" s="255"/>
      <c r="O34" s="181"/>
      <c r="P34" s="181"/>
      <c r="Q34" s="181"/>
      <c r="R34" s="181"/>
      <c r="S34" s="181"/>
      <c r="T34" s="181"/>
      <c r="U34" s="181"/>
      <c r="V34" s="181"/>
      <c r="W34" s="181"/>
      <c r="X34" s="182"/>
      <c r="Y34" s="182"/>
      <c r="Z34" s="183"/>
      <c r="AA34" s="183"/>
      <c r="AB34" s="183"/>
      <c r="AC34" s="183"/>
      <c r="AD34" s="183"/>
      <c r="AE34" s="183"/>
      <c r="AF34" s="183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</row>
    <row r="35" spans="1:47" s="184" customFormat="1" ht="28.15" customHeight="1">
      <c r="A35" s="231">
        <v>24</v>
      </c>
      <c r="B35" s="232" t="s">
        <v>74</v>
      </c>
      <c r="C35" s="232" t="s">
        <v>73</v>
      </c>
      <c r="D35" s="232" t="s">
        <v>17</v>
      </c>
      <c r="E35" s="232" t="s">
        <v>17</v>
      </c>
      <c r="F35" s="232" t="s">
        <v>83</v>
      </c>
      <c r="G35" s="232" t="s">
        <v>26</v>
      </c>
      <c r="H35" s="232" t="s">
        <v>71</v>
      </c>
      <c r="I35" s="232" t="s">
        <v>21</v>
      </c>
      <c r="J35" s="22" t="s">
        <v>92</v>
      </c>
      <c r="K35" s="89">
        <v>17</v>
      </c>
      <c r="L35" s="292">
        <v>18</v>
      </c>
      <c r="M35" s="292">
        <v>18</v>
      </c>
      <c r="N35" s="255"/>
      <c r="O35" s="181"/>
      <c r="P35" s="181"/>
      <c r="Q35" s="181"/>
      <c r="R35" s="181"/>
      <c r="S35" s="181"/>
      <c r="T35" s="181"/>
      <c r="U35" s="181"/>
      <c r="V35" s="181"/>
      <c r="W35" s="181"/>
      <c r="X35" s="182"/>
      <c r="Y35" s="182"/>
      <c r="Z35" s="183"/>
      <c r="AA35" s="183"/>
      <c r="AB35" s="183"/>
      <c r="AC35" s="183"/>
      <c r="AD35" s="183"/>
      <c r="AE35" s="183"/>
      <c r="AF35" s="183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</row>
    <row r="36" spans="1:47" s="184" customFormat="1" ht="14.25" customHeight="1">
      <c r="A36" s="231">
        <v>25</v>
      </c>
      <c r="B36" s="232" t="s">
        <v>74</v>
      </c>
      <c r="C36" s="232" t="s">
        <v>73</v>
      </c>
      <c r="D36" s="232" t="s">
        <v>17</v>
      </c>
      <c r="E36" s="232" t="s">
        <v>17</v>
      </c>
      <c r="F36" s="232" t="s">
        <v>78</v>
      </c>
      <c r="G36" s="232" t="s">
        <v>7</v>
      </c>
      <c r="H36" s="232" t="s">
        <v>71</v>
      </c>
      <c r="I36" s="232" t="s">
        <v>21</v>
      </c>
      <c r="J36" s="22" t="s">
        <v>180</v>
      </c>
      <c r="K36" s="89">
        <f>K37</f>
        <v>4</v>
      </c>
      <c r="L36" s="292">
        <f>L37</f>
        <v>4</v>
      </c>
      <c r="M36" s="292">
        <f>M37</f>
        <v>4</v>
      </c>
      <c r="N36" s="255"/>
      <c r="O36" s="181"/>
      <c r="P36" s="181"/>
      <c r="Q36" s="181"/>
      <c r="R36" s="181"/>
      <c r="S36" s="181"/>
      <c r="T36" s="181"/>
      <c r="U36" s="181"/>
      <c r="V36" s="181"/>
      <c r="W36" s="181"/>
      <c r="X36" s="182"/>
      <c r="Y36" s="182"/>
      <c r="Z36" s="183"/>
      <c r="AA36" s="183"/>
      <c r="AB36" s="183"/>
      <c r="AC36" s="183"/>
      <c r="AD36" s="183"/>
      <c r="AE36" s="183"/>
      <c r="AF36" s="183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</row>
    <row r="37" spans="1:47" s="184" customFormat="1" ht="27" customHeight="1">
      <c r="A37" s="231">
        <v>26</v>
      </c>
      <c r="B37" s="232" t="s">
        <v>74</v>
      </c>
      <c r="C37" s="232" t="s">
        <v>73</v>
      </c>
      <c r="D37" s="232" t="s">
        <v>17</v>
      </c>
      <c r="E37" s="232" t="s">
        <v>17</v>
      </c>
      <c r="F37" s="232" t="s">
        <v>91</v>
      </c>
      <c r="G37" s="232" t="s">
        <v>26</v>
      </c>
      <c r="H37" s="232" t="s">
        <v>71</v>
      </c>
      <c r="I37" s="232" t="s">
        <v>21</v>
      </c>
      <c r="J37" s="22" t="s">
        <v>179</v>
      </c>
      <c r="K37" s="89">
        <v>4</v>
      </c>
      <c r="L37" s="292">
        <v>4</v>
      </c>
      <c r="M37" s="292">
        <v>4</v>
      </c>
      <c r="N37" s="255"/>
      <c r="O37" s="181"/>
      <c r="P37" s="181"/>
      <c r="Q37" s="181"/>
      <c r="R37" s="181"/>
      <c r="S37" s="181"/>
      <c r="T37" s="181"/>
      <c r="U37" s="181"/>
      <c r="V37" s="181"/>
      <c r="W37" s="181"/>
      <c r="X37" s="182"/>
      <c r="Y37" s="182"/>
      <c r="Z37" s="183"/>
      <c r="AA37" s="183"/>
      <c r="AB37" s="183"/>
      <c r="AC37" s="183"/>
      <c r="AD37" s="183"/>
      <c r="AE37" s="183"/>
      <c r="AF37" s="183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</row>
    <row r="38" spans="1:47" s="184" customFormat="1" ht="27.75" hidden="1" customHeight="1">
      <c r="A38" s="231">
        <v>27</v>
      </c>
      <c r="B38" s="232" t="s">
        <v>70</v>
      </c>
      <c r="C38" s="232" t="s">
        <v>73</v>
      </c>
      <c r="D38" s="232" t="s">
        <v>199</v>
      </c>
      <c r="E38" s="232" t="s">
        <v>7</v>
      </c>
      <c r="F38" s="232" t="s">
        <v>70</v>
      </c>
      <c r="G38" s="232" t="s">
        <v>7</v>
      </c>
      <c r="H38" s="232" t="s">
        <v>71</v>
      </c>
      <c r="I38" s="232" t="s">
        <v>70</v>
      </c>
      <c r="J38" s="22" t="s">
        <v>310</v>
      </c>
      <c r="K38" s="290">
        <f>K39+K47</f>
        <v>0</v>
      </c>
      <c r="L38" s="291">
        <f>L39+L47</f>
        <v>0</v>
      </c>
      <c r="M38" s="291">
        <f>M39+M47</f>
        <v>0</v>
      </c>
      <c r="N38" s="254"/>
      <c r="O38" s="182"/>
      <c r="P38" s="182"/>
      <c r="Q38" s="182"/>
      <c r="R38" s="182"/>
      <c r="S38" s="182"/>
      <c r="T38" s="181"/>
      <c r="U38" s="181"/>
      <c r="V38" s="181"/>
      <c r="W38" s="181"/>
      <c r="X38" s="182"/>
      <c r="Y38" s="182"/>
      <c r="Z38" s="183"/>
      <c r="AA38" s="183"/>
      <c r="AB38" s="183"/>
      <c r="AC38" s="183"/>
      <c r="AD38" s="183"/>
      <c r="AE38" s="183"/>
      <c r="AF38" s="183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</row>
    <row r="39" spans="1:47" s="184" customFormat="1" ht="67.150000000000006" hidden="1" customHeight="1">
      <c r="A39" s="231">
        <v>28</v>
      </c>
      <c r="B39" s="232" t="s">
        <v>70</v>
      </c>
      <c r="C39" s="232" t="s">
        <v>73</v>
      </c>
      <c r="D39" s="232" t="s">
        <v>199</v>
      </c>
      <c r="E39" s="232" t="s">
        <v>247</v>
      </c>
      <c r="F39" s="232" t="s">
        <v>70</v>
      </c>
      <c r="G39" s="232" t="s">
        <v>7</v>
      </c>
      <c r="H39" s="232" t="s">
        <v>71</v>
      </c>
      <c r="I39" s="232" t="s">
        <v>39</v>
      </c>
      <c r="J39" s="22" t="s">
        <v>311</v>
      </c>
      <c r="K39" s="89">
        <f>K40</f>
        <v>0</v>
      </c>
      <c r="L39" s="292">
        <f>L40</f>
        <v>0</v>
      </c>
      <c r="M39" s="292">
        <f>M40</f>
        <v>0</v>
      </c>
      <c r="N39" s="255"/>
      <c r="O39" s="181"/>
      <c r="P39" s="181"/>
      <c r="Q39" s="181"/>
      <c r="R39" s="181"/>
      <c r="S39" s="181"/>
      <c r="T39" s="181"/>
      <c r="U39" s="181"/>
      <c r="V39" s="181"/>
      <c r="W39" s="181"/>
      <c r="X39" s="182"/>
      <c r="Y39" s="182"/>
      <c r="Z39" s="183"/>
      <c r="AA39" s="183"/>
      <c r="AB39" s="183"/>
      <c r="AC39" s="183"/>
      <c r="AD39" s="183"/>
      <c r="AE39" s="183"/>
      <c r="AF39" s="183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</row>
    <row r="40" spans="1:47" s="184" customFormat="1" ht="40.5" hidden="1" customHeight="1">
      <c r="A40" s="231">
        <v>29</v>
      </c>
      <c r="B40" s="232" t="s">
        <v>70</v>
      </c>
      <c r="C40" s="232" t="s">
        <v>73</v>
      </c>
      <c r="D40" s="232" t="s">
        <v>199</v>
      </c>
      <c r="E40" s="232" t="s">
        <v>247</v>
      </c>
      <c r="F40" s="232" t="s">
        <v>75</v>
      </c>
      <c r="G40" s="232" t="s">
        <v>7</v>
      </c>
      <c r="H40" s="232" t="s">
        <v>71</v>
      </c>
      <c r="I40" s="232" t="s">
        <v>39</v>
      </c>
      <c r="J40" s="22" t="s">
        <v>312</v>
      </c>
      <c r="K40" s="89">
        <f>K41+K42+K43</f>
        <v>0</v>
      </c>
      <c r="L40" s="292">
        <f>L41+L42+L43</f>
        <v>0</v>
      </c>
      <c r="M40" s="292">
        <f>M41+M42+M43</f>
        <v>0</v>
      </c>
      <c r="N40" s="255"/>
      <c r="O40" s="181"/>
      <c r="P40" s="181"/>
      <c r="Q40" s="181"/>
      <c r="R40" s="181"/>
      <c r="S40" s="181"/>
      <c r="T40" s="181"/>
      <c r="U40" s="181"/>
      <c r="V40" s="181"/>
      <c r="W40" s="181"/>
      <c r="X40" s="182"/>
      <c r="Y40" s="182"/>
      <c r="Z40" s="183"/>
      <c r="AA40" s="183"/>
      <c r="AB40" s="183"/>
      <c r="AC40" s="183"/>
      <c r="AD40" s="183"/>
      <c r="AE40" s="183"/>
      <c r="AF40" s="183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</row>
    <row r="41" spans="1:47" s="184" customFormat="1" ht="72" hidden="1" customHeight="1">
      <c r="A41" s="231">
        <v>30</v>
      </c>
      <c r="B41" s="232" t="s">
        <v>313</v>
      </c>
      <c r="C41" s="232" t="s">
        <v>73</v>
      </c>
      <c r="D41" s="232" t="s">
        <v>199</v>
      </c>
      <c r="E41" s="232" t="s">
        <v>247</v>
      </c>
      <c r="F41" s="232" t="s">
        <v>314</v>
      </c>
      <c r="G41" s="232" t="s">
        <v>247</v>
      </c>
      <c r="H41" s="232" t="s">
        <v>71</v>
      </c>
      <c r="I41" s="232" t="s">
        <v>39</v>
      </c>
      <c r="J41" s="22" t="s">
        <v>315</v>
      </c>
      <c r="K41" s="89"/>
      <c r="L41" s="292"/>
      <c r="M41" s="292"/>
      <c r="N41" s="255"/>
      <c r="O41" s="181"/>
      <c r="P41" s="181"/>
      <c r="Q41" s="181"/>
      <c r="R41" s="181"/>
      <c r="S41" s="181"/>
      <c r="T41" s="181"/>
      <c r="U41" s="181"/>
      <c r="V41" s="181"/>
      <c r="W41" s="181"/>
      <c r="X41" s="182"/>
      <c r="Y41" s="182"/>
      <c r="Z41" s="183"/>
      <c r="AA41" s="183"/>
      <c r="AB41" s="183"/>
      <c r="AC41" s="183"/>
      <c r="AD41" s="183"/>
      <c r="AE41" s="183"/>
      <c r="AF41" s="183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</row>
    <row r="42" spans="1:47" s="184" customFormat="1" ht="57" hidden="1" customHeight="1">
      <c r="A42" s="231">
        <v>31</v>
      </c>
      <c r="B42" s="232" t="s">
        <v>313</v>
      </c>
      <c r="C42" s="232" t="s">
        <v>73</v>
      </c>
      <c r="D42" s="232" t="s">
        <v>199</v>
      </c>
      <c r="E42" s="232" t="s">
        <v>247</v>
      </c>
      <c r="F42" s="232" t="s">
        <v>314</v>
      </c>
      <c r="G42" s="232" t="s">
        <v>26</v>
      </c>
      <c r="H42" s="232" t="s">
        <v>71</v>
      </c>
      <c r="I42" s="232" t="s">
        <v>39</v>
      </c>
      <c r="J42" s="22" t="s">
        <v>316</v>
      </c>
      <c r="K42" s="89"/>
      <c r="L42" s="292"/>
      <c r="M42" s="292"/>
      <c r="N42" s="255"/>
      <c r="O42" s="182"/>
      <c r="P42" s="182"/>
      <c r="Q42" s="182"/>
      <c r="R42" s="182"/>
      <c r="S42" s="182"/>
      <c r="T42" s="181"/>
      <c r="U42" s="181"/>
      <c r="V42" s="181"/>
      <c r="W42" s="181"/>
      <c r="X42" s="182"/>
      <c r="Y42" s="182"/>
      <c r="Z42" s="183"/>
      <c r="AA42" s="183"/>
      <c r="AB42" s="183"/>
      <c r="AC42" s="183"/>
      <c r="AD42" s="183"/>
      <c r="AE42" s="183"/>
      <c r="AF42" s="183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</row>
    <row r="43" spans="1:47" s="184" customFormat="1" ht="57.6" hidden="1" customHeight="1">
      <c r="A43" s="231">
        <v>32</v>
      </c>
      <c r="B43" s="232" t="s">
        <v>317</v>
      </c>
      <c r="C43" s="232" t="s">
        <v>73</v>
      </c>
      <c r="D43" s="232" t="s">
        <v>199</v>
      </c>
      <c r="E43" s="232" t="s">
        <v>247</v>
      </c>
      <c r="F43" s="232" t="s">
        <v>314</v>
      </c>
      <c r="G43" s="232" t="s">
        <v>318</v>
      </c>
      <c r="H43" s="232" t="s">
        <v>71</v>
      </c>
      <c r="I43" s="232" t="s">
        <v>39</v>
      </c>
      <c r="J43" s="22" t="s">
        <v>319</v>
      </c>
      <c r="K43" s="89"/>
      <c r="L43" s="292"/>
      <c r="M43" s="292"/>
      <c r="N43" s="255"/>
      <c r="O43" s="181"/>
      <c r="P43" s="181"/>
      <c r="Q43" s="181"/>
      <c r="R43" s="181"/>
      <c r="S43" s="181"/>
      <c r="T43" s="181"/>
      <c r="U43" s="181"/>
      <c r="V43" s="181"/>
      <c r="W43" s="181"/>
      <c r="X43" s="182"/>
      <c r="Y43" s="182"/>
      <c r="Z43" s="183"/>
      <c r="AA43" s="183"/>
      <c r="AB43" s="183"/>
      <c r="AC43" s="183"/>
      <c r="AD43" s="183"/>
      <c r="AE43" s="183"/>
      <c r="AF43" s="183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</row>
    <row r="44" spans="1:47" s="184" customFormat="1" ht="30.6" hidden="1" customHeight="1">
      <c r="A44" s="231">
        <v>33</v>
      </c>
      <c r="B44" s="232" t="s">
        <v>313</v>
      </c>
      <c r="C44" s="232" t="s">
        <v>73</v>
      </c>
      <c r="D44" s="232" t="s">
        <v>199</v>
      </c>
      <c r="E44" s="232" t="s">
        <v>247</v>
      </c>
      <c r="F44" s="232" t="s">
        <v>249</v>
      </c>
      <c r="G44" s="232" t="s">
        <v>7</v>
      </c>
      <c r="H44" s="232" t="s">
        <v>71</v>
      </c>
      <c r="I44" s="232" t="s">
        <v>39</v>
      </c>
      <c r="J44" s="22" t="s">
        <v>250</v>
      </c>
      <c r="K44" s="89">
        <f>K45</f>
        <v>0</v>
      </c>
      <c r="L44" s="292">
        <f>L45</f>
        <v>0</v>
      </c>
      <c r="M44" s="292">
        <f>M45</f>
        <v>0</v>
      </c>
      <c r="N44" s="255"/>
      <c r="O44" s="181"/>
      <c r="P44" s="181"/>
      <c r="Q44" s="181"/>
      <c r="R44" s="181"/>
      <c r="S44" s="181"/>
      <c r="T44" s="181"/>
      <c r="U44" s="181"/>
      <c r="V44" s="181"/>
      <c r="W44" s="181"/>
      <c r="X44" s="182"/>
      <c r="Y44" s="182"/>
      <c r="Z44" s="183"/>
      <c r="AA44" s="183"/>
      <c r="AB44" s="183"/>
      <c r="AC44" s="183"/>
      <c r="AD44" s="183"/>
      <c r="AE44" s="183"/>
      <c r="AF44" s="183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</row>
    <row r="45" spans="1:47" s="184" customFormat="1" ht="30.6" hidden="1" customHeight="1">
      <c r="A45" s="231">
        <v>34</v>
      </c>
      <c r="B45" s="232" t="s">
        <v>313</v>
      </c>
      <c r="C45" s="232" t="s">
        <v>73</v>
      </c>
      <c r="D45" s="232" t="s">
        <v>199</v>
      </c>
      <c r="E45" s="232" t="s">
        <v>247</v>
      </c>
      <c r="F45" s="232" t="s">
        <v>248</v>
      </c>
      <c r="G45" s="232" t="s">
        <v>247</v>
      </c>
      <c r="H45" s="232" t="s">
        <v>71</v>
      </c>
      <c r="I45" s="232" t="s">
        <v>39</v>
      </c>
      <c r="J45" s="22" t="s">
        <v>320</v>
      </c>
      <c r="K45" s="89"/>
      <c r="L45" s="292"/>
      <c r="M45" s="292"/>
      <c r="N45" s="255"/>
      <c r="O45" s="181"/>
      <c r="P45" s="181"/>
      <c r="Q45" s="181"/>
      <c r="R45" s="181"/>
      <c r="S45" s="181"/>
      <c r="T45" s="181"/>
      <c r="U45" s="181"/>
      <c r="V45" s="181"/>
      <c r="W45" s="181"/>
      <c r="X45" s="182"/>
      <c r="Y45" s="182"/>
      <c r="Z45" s="183"/>
      <c r="AA45" s="183"/>
      <c r="AB45" s="183"/>
      <c r="AC45" s="183"/>
      <c r="AD45" s="183"/>
      <c r="AE45" s="183"/>
      <c r="AF45" s="183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</row>
    <row r="46" spans="1:47" s="184" customFormat="1" ht="53.25" hidden="1" customHeight="1">
      <c r="A46" s="231">
        <v>35</v>
      </c>
      <c r="B46" s="232"/>
      <c r="C46" s="232"/>
      <c r="D46" s="232"/>
      <c r="E46" s="232"/>
      <c r="F46" s="232"/>
      <c r="G46" s="232"/>
      <c r="H46" s="232"/>
      <c r="I46" s="232"/>
      <c r="J46" s="22"/>
      <c r="K46" s="89"/>
      <c r="L46" s="292"/>
      <c r="M46" s="292"/>
      <c r="N46" s="255"/>
      <c r="O46" s="181"/>
      <c r="P46" s="181"/>
      <c r="Q46" s="181"/>
      <c r="R46" s="181"/>
      <c r="S46" s="181"/>
      <c r="T46" s="181"/>
      <c r="U46" s="181"/>
      <c r="V46" s="181"/>
      <c r="W46" s="181"/>
      <c r="X46" s="182"/>
      <c r="Y46" s="182"/>
      <c r="Z46" s="183"/>
      <c r="AA46" s="183"/>
      <c r="AB46" s="183"/>
      <c r="AC46" s="183"/>
      <c r="AD46" s="183"/>
      <c r="AE46" s="183"/>
      <c r="AF46" s="183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</row>
    <row r="47" spans="1:47" s="184" customFormat="1" ht="53.25" hidden="1" customHeight="1">
      <c r="A47" s="231">
        <v>36</v>
      </c>
      <c r="B47" s="232" t="s">
        <v>70</v>
      </c>
      <c r="C47" s="232" t="s">
        <v>73</v>
      </c>
      <c r="D47" s="232" t="s">
        <v>199</v>
      </c>
      <c r="E47" s="232" t="s">
        <v>321</v>
      </c>
      <c r="F47" s="232" t="s">
        <v>70</v>
      </c>
      <c r="G47" s="232" t="s">
        <v>7</v>
      </c>
      <c r="H47" s="232" t="s">
        <v>71</v>
      </c>
      <c r="I47" s="232" t="s">
        <v>39</v>
      </c>
      <c r="J47" s="22" t="s">
        <v>322</v>
      </c>
      <c r="K47" s="89">
        <f t="shared" ref="K47:M48" si="3">K48</f>
        <v>0</v>
      </c>
      <c r="L47" s="292">
        <f t="shared" si="3"/>
        <v>0</v>
      </c>
      <c r="M47" s="292">
        <f t="shared" si="3"/>
        <v>0</v>
      </c>
      <c r="N47" s="255"/>
      <c r="O47" s="181"/>
      <c r="P47" s="181"/>
      <c r="Q47" s="181"/>
      <c r="R47" s="181"/>
      <c r="S47" s="181"/>
      <c r="T47" s="181"/>
      <c r="U47" s="181"/>
      <c r="V47" s="181"/>
      <c r="W47" s="181"/>
      <c r="X47" s="182"/>
      <c r="Y47" s="182"/>
      <c r="Z47" s="183"/>
      <c r="AA47" s="183"/>
      <c r="AB47" s="183"/>
      <c r="AC47" s="183"/>
      <c r="AD47" s="183"/>
      <c r="AE47" s="183"/>
      <c r="AF47" s="183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</row>
    <row r="48" spans="1:47" s="184" customFormat="1" ht="53.25" hidden="1" customHeight="1">
      <c r="A48" s="231">
        <v>37</v>
      </c>
      <c r="B48" s="232" t="s">
        <v>70</v>
      </c>
      <c r="C48" s="232" t="s">
        <v>73</v>
      </c>
      <c r="D48" s="232" t="s">
        <v>199</v>
      </c>
      <c r="E48" s="232" t="s">
        <v>321</v>
      </c>
      <c r="F48" s="232" t="s">
        <v>78</v>
      </c>
      <c r="G48" s="232" t="s">
        <v>7</v>
      </c>
      <c r="H48" s="232" t="s">
        <v>71</v>
      </c>
      <c r="I48" s="232" t="s">
        <v>39</v>
      </c>
      <c r="J48" s="22" t="s">
        <v>323</v>
      </c>
      <c r="K48" s="89">
        <f t="shared" si="3"/>
        <v>0</v>
      </c>
      <c r="L48" s="292">
        <f t="shared" si="3"/>
        <v>0</v>
      </c>
      <c r="M48" s="292">
        <f t="shared" si="3"/>
        <v>0</v>
      </c>
      <c r="N48" s="255"/>
      <c r="O48" s="181"/>
      <c r="P48" s="181"/>
      <c r="Q48" s="181"/>
      <c r="R48" s="181"/>
      <c r="S48" s="181"/>
      <c r="T48" s="181"/>
      <c r="U48" s="181"/>
      <c r="V48" s="181"/>
      <c r="W48" s="181"/>
      <c r="X48" s="182"/>
      <c r="Y48" s="182"/>
      <c r="Z48" s="183"/>
      <c r="AA48" s="183"/>
      <c r="AB48" s="183"/>
      <c r="AC48" s="183"/>
      <c r="AD48" s="183"/>
      <c r="AE48" s="183"/>
      <c r="AF48" s="183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</row>
    <row r="49" spans="1:47" s="184" customFormat="1" ht="53.25" hidden="1" customHeight="1">
      <c r="A49" s="231">
        <v>38</v>
      </c>
      <c r="B49" s="232" t="s">
        <v>313</v>
      </c>
      <c r="C49" s="232" t="s">
        <v>73</v>
      </c>
      <c r="D49" s="232" t="s">
        <v>199</v>
      </c>
      <c r="E49" s="232" t="s">
        <v>321</v>
      </c>
      <c r="F49" s="232" t="s">
        <v>324</v>
      </c>
      <c r="G49" s="232" t="s">
        <v>26</v>
      </c>
      <c r="H49" s="232" t="s">
        <v>71</v>
      </c>
      <c r="I49" s="232" t="s">
        <v>39</v>
      </c>
      <c r="J49" s="22" t="s">
        <v>325</v>
      </c>
      <c r="K49" s="89"/>
      <c r="L49" s="292"/>
      <c r="M49" s="292"/>
      <c r="N49" s="255"/>
      <c r="O49" s="181"/>
      <c r="P49" s="181"/>
      <c r="Q49" s="181"/>
      <c r="R49" s="181"/>
      <c r="S49" s="181"/>
      <c r="T49" s="181"/>
      <c r="U49" s="181"/>
      <c r="V49" s="181"/>
      <c r="W49" s="181"/>
      <c r="X49" s="182"/>
      <c r="Y49" s="182"/>
      <c r="Z49" s="183"/>
      <c r="AA49" s="183"/>
      <c r="AB49" s="183"/>
      <c r="AC49" s="183"/>
      <c r="AD49" s="183"/>
      <c r="AE49" s="183"/>
      <c r="AF49" s="183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</row>
    <row r="50" spans="1:47" s="184" customFormat="1" hidden="1">
      <c r="A50" s="231">
        <v>39</v>
      </c>
      <c r="B50" s="232" t="s">
        <v>70</v>
      </c>
      <c r="C50" s="232" t="s">
        <v>73</v>
      </c>
      <c r="D50" s="232" t="s">
        <v>251</v>
      </c>
      <c r="E50" s="232" t="s">
        <v>7</v>
      </c>
      <c r="F50" s="232" t="s">
        <v>70</v>
      </c>
      <c r="G50" s="232" t="s">
        <v>7</v>
      </c>
      <c r="H50" s="232" t="s">
        <v>71</v>
      </c>
      <c r="I50" s="232" t="s">
        <v>70</v>
      </c>
      <c r="J50" s="22" t="s">
        <v>326</v>
      </c>
      <c r="K50" s="89"/>
      <c r="L50" s="292"/>
      <c r="M50" s="292"/>
      <c r="N50" s="255"/>
      <c r="O50" s="181"/>
      <c r="P50" s="181"/>
      <c r="Q50" s="181"/>
      <c r="R50" s="181"/>
      <c r="S50" s="181"/>
      <c r="T50" s="181"/>
      <c r="U50" s="181"/>
      <c r="V50" s="181"/>
      <c r="W50" s="181"/>
      <c r="X50" s="182"/>
      <c r="Y50" s="182"/>
      <c r="Z50" s="183"/>
      <c r="AA50" s="183"/>
      <c r="AB50" s="183"/>
      <c r="AC50" s="183"/>
      <c r="AD50" s="183"/>
      <c r="AE50" s="183"/>
      <c r="AF50" s="183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</row>
    <row r="51" spans="1:47" s="184" customFormat="1" ht="38.25" hidden="1">
      <c r="A51" s="231">
        <v>40</v>
      </c>
      <c r="B51" s="232" t="s">
        <v>70</v>
      </c>
      <c r="C51" s="232" t="s">
        <v>73</v>
      </c>
      <c r="D51" s="232" t="s">
        <v>251</v>
      </c>
      <c r="E51" s="232" t="s">
        <v>327</v>
      </c>
      <c r="F51" s="232" t="s">
        <v>70</v>
      </c>
      <c r="G51" s="232" t="s">
        <v>7</v>
      </c>
      <c r="H51" s="232" t="s">
        <v>71</v>
      </c>
      <c r="I51" s="232" t="s">
        <v>328</v>
      </c>
      <c r="J51" s="22" t="s">
        <v>329</v>
      </c>
      <c r="K51" s="89"/>
      <c r="L51" s="292"/>
      <c r="M51" s="292"/>
      <c r="N51" s="255"/>
      <c r="O51" s="181"/>
      <c r="P51" s="181"/>
      <c r="Q51" s="181"/>
      <c r="R51" s="181"/>
      <c r="S51" s="181"/>
      <c r="T51" s="181"/>
      <c r="U51" s="181"/>
      <c r="V51" s="181"/>
      <c r="W51" s="181"/>
      <c r="X51" s="182"/>
      <c r="Y51" s="182"/>
      <c r="Z51" s="183"/>
      <c r="AA51" s="183"/>
      <c r="AB51" s="183"/>
      <c r="AC51" s="183"/>
      <c r="AD51" s="183"/>
      <c r="AE51" s="183"/>
      <c r="AF51" s="183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</row>
    <row r="52" spans="1:47" s="184" customFormat="1" ht="42" hidden="1" customHeight="1">
      <c r="A52" s="231">
        <v>41</v>
      </c>
      <c r="B52" s="232" t="s">
        <v>330</v>
      </c>
      <c r="C52" s="232" t="s">
        <v>73</v>
      </c>
      <c r="D52" s="232" t="s">
        <v>251</v>
      </c>
      <c r="E52" s="232" t="s">
        <v>327</v>
      </c>
      <c r="F52" s="232" t="s">
        <v>70</v>
      </c>
      <c r="G52" s="232" t="s">
        <v>26</v>
      </c>
      <c r="H52" s="232" t="s">
        <v>71</v>
      </c>
      <c r="I52" s="232" t="s">
        <v>328</v>
      </c>
      <c r="J52" s="22" t="s">
        <v>331</v>
      </c>
      <c r="K52" s="89"/>
      <c r="L52" s="292"/>
      <c r="M52" s="292"/>
      <c r="N52" s="255"/>
      <c r="O52" s="181"/>
      <c r="P52" s="181"/>
      <c r="Q52" s="181"/>
      <c r="R52" s="181"/>
      <c r="S52" s="181"/>
      <c r="T52" s="181"/>
      <c r="U52" s="181"/>
      <c r="V52" s="181"/>
      <c r="W52" s="181"/>
      <c r="X52" s="182"/>
      <c r="Y52" s="182"/>
      <c r="Z52" s="183"/>
      <c r="AA52" s="183"/>
      <c r="AB52" s="183"/>
      <c r="AC52" s="183"/>
      <c r="AD52" s="183"/>
      <c r="AE52" s="183"/>
      <c r="AF52" s="183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</row>
    <row r="53" spans="1:47" s="184" customFormat="1" ht="16.5" hidden="1" customHeight="1">
      <c r="A53" s="231">
        <v>42</v>
      </c>
      <c r="B53" s="232" t="s">
        <v>70</v>
      </c>
      <c r="C53" s="232" t="s">
        <v>73</v>
      </c>
      <c r="D53" s="232" t="s">
        <v>332</v>
      </c>
      <c r="E53" s="232" t="s">
        <v>7</v>
      </c>
      <c r="F53" s="232" t="s">
        <v>70</v>
      </c>
      <c r="G53" s="232" t="s">
        <v>7</v>
      </c>
      <c r="H53" s="232" t="s">
        <v>71</v>
      </c>
      <c r="I53" s="232" t="s">
        <v>70</v>
      </c>
      <c r="J53" s="22" t="s">
        <v>333</v>
      </c>
      <c r="K53" s="89">
        <f>K54+K56</f>
        <v>0</v>
      </c>
      <c r="L53" s="292">
        <f>L54+L56</f>
        <v>0</v>
      </c>
      <c r="M53" s="292">
        <f>M54+M56</f>
        <v>0</v>
      </c>
      <c r="N53" s="255"/>
      <c r="O53" s="182"/>
      <c r="P53" s="182"/>
      <c r="Q53" s="182"/>
      <c r="R53" s="182"/>
      <c r="S53" s="182"/>
      <c r="T53" s="181"/>
      <c r="U53" s="181"/>
      <c r="V53" s="181"/>
      <c r="W53" s="181"/>
      <c r="X53" s="182"/>
      <c r="Y53" s="182"/>
      <c r="Z53" s="183"/>
      <c r="AA53" s="183"/>
      <c r="AB53" s="183"/>
      <c r="AC53" s="183"/>
      <c r="AD53" s="183"/>
      <c r="AE53" s="183"/>
      <c r="AF53" s="183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2"/>
      <c r="AS53" s="182"/>
      <c r="AT53" s="181"/>
      <c r="AU53" s="181"/>
    </row>
    <row r="54" spans="1:47" s="184" customFormat="1" ht="14.25" hidden="1" customHeight="1">
      <c r="A54" s="231">
        <v>43</v>
      </c>
      <c r="B54" s="232" t="s">
        <v>70</v>
      </c>
      <c r="C54" s="232" t="s">
        <v>73</v>
      </c>
      <c r="D54" s="232" t="s">
        <v>332</v>
      </c>
      <c r="E54" s="232" t="s">
        <v>24</v>
      </c>
      <c r="F54" s="232" t="s">
        <v>70</v>
      </c>
      <c r="G54" s="232" t="s">
        <v>7</v>
      </c>
      <c r="H54" s="232" t="s">
        <v>71</v>
      </c>
      <c r="I54" s="232" t="s">
        <v>334</v>
      </c>
      <c r="J54" s="22" t="s">
        <v>335</v>
      </c>
      <c r="K54" s="89">
        <f>K55</f>
        <v>0</v>
      </c>
      <c r="L54" s="292">
        <f>L55</f>
        <v>0</v>
      </c>
      <c r="M54" s="292">
        <f>M55</f>
        <v>0</v>
      </c>
      <c r="N54" s="255"/>
      <c r="O54" s="181"/>
      <c r="P54" s="181"/>
      <c r="Q54" s="181"/>
      <c r="R54" s="181"/>
      <c r="S54" s="181"/>
      <c r="T54" s="181"/>
      <c r="U54" s="181"/>
      <c r="V54" s="181"/>
      <c r="W54" s="181"/>
      <c r="X54" s="182"/>
      <c r="Y54" s="182"/>
      <c r="Z54" s="183"/>
      <c r="AA54" s="183"/>
      <c r="AB54" s="183"/>
      <c r="AC54" s="183"/>
      <c r="AD54" s="183"/>
      <c r="AE54" s="183"/>
      <c r="AF54" s="183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2"/>
      <c r="AS54" s="182"/>
      <c r="AT54" s="181"/>
      <c r="AU54" s="181"/>
    </row>
    <row r="55" spans="1:47" s="184" customFormat="1" ht="25.5" hidden="1">
      <c r="A55" s="231">
        <v>44</v>
      </c>
      <c r="B55" s="232" t="s">
        <v>330</v>
      </c>
      <c r="C55" s="232" t="s">
        <v>73</v>
      </c>
      <c r="D55" s="232" t="s">
        <v>332</v>
      </c>
      <c r="E55" s="232" t="s">
        <v>24</v>
      </c>
      <c r="F55" s="232" t="s">
        <v>336</v>
      </c>
      <c r="G55" s="232" t="s">
        <v>26</v>
      </c>
      <c r="H55" s="232" t="s">
        <v>71</v>
      </c>
      <c r="I55" s="232" t="s">
        <v>334</v>
      </c>
      <c r="J55" s="22" t="s">
        <v>337</v>
      </c>
      <c r="K55" s="89"/>
      <c r="L55" s="292"/>
      <c r="M55" s="292"/>
      <c r="N55" s="255"/>
      <c r="O55" s="181"/>
      <c r="P55" s="181"/>
      <c r="Q55" s="181"/>
      <c r="R55" s="181"/>
      <c r="S55" s="181"/>
      <c r="T55" s="181"/>
      <c r="U55" s="181"/>
      <c r="V55" s="181"/>
      <c r="W55" s="181"/>
      <c r="X55" s="182"/>
      <c r="Y55" s="182"/>
      <c r="Z55" s="183"/>
      <c r="AA55" s="183"/>
      <c r="AB55" s="183"/>
      <c r="AC55" s="183"/>
      <c r="AD55" s="183"/>
      <c r="AE55" s="183"/>
      <c r="AF55" s="183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2"/>
      <c r="AS55" s="182"/>
      <c r="AT55" s="181"/>
      <c r="AU55" s="181"/>
    </row>
    <row r="56" spans="1:47" s="184" customFormat="1" ht="14.25" hidden="1" customHeight="1">
      <c r="A56" s="231">
        <v>45</v>
      </c>
      <c r="B56" s="232" t="s">
        <v>70</v>
      </c>
      <c r="C56" s="232" t="s">
        <v>73</v>
      </c>
      <c r="D56" s="232" t="s">
        <v>332</v>
      </c>
      <c r="E56" s="232" t="s">
        <v>247</v>
      </c>
      <c r="F56" s="232" t="s">
        <v>70</v>
      </c>
      <c r="G56" s="232" t="s">
        <v>7</v>
      </c>
      <c r="H56" s="232" t="s">
        <v>71</v>
      </c>
      <c r="I56" s="232" t="s">
        <v>334</v>
      </c>
      <c r="J56" s="22" t="s">
        <v>338</v>
      </c>
      <c r="K56" s="290">
        <f>K57</f>
        <v>0</v>
      </c>
      <c r="L56" s="291">
        <f>L57</f>
        <v>0</v>
      </c>
      <c r="M56" s="291">
        <f>M57</f>
        <v>0</v>
      </c>
      <c r="N56" s="254"/>
      <c r="O56" s="181"/>
      <c r="P56" s="181"/>
      <c r="Q56" s="181"/>
      <c r="R56" s="181"/>
      <c r="S56" s="181"/>
      <c r="T56" s="181"/>
      <c r="U56" s="181"/>
      <c r="V56" s="181"/>
      <c r="W56" s="181"/>
      <c r="X56" s="182"/>
      <c r="Y56" s="182"/>
      <c r="Z56" s="183"/>
      <c r="AA56" s="183"/>
      <c r="AB56" s="183"/>
      <c r="AC56" s="183"/>
      <c r="AD56" s="183"/>
      <c r="AE56" s="183"/>
      <c r="AF56" s="183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2"/>
      <c r="AS56" s="182"/>
      <c r="AT56" s="181"/>
      <c r="AU56" s="181"/>
    </row>
    <row r="57" spans="1:47" s="184" customFormat="1" hidden="1">
      <c r="A57" s="231">
        <v>46</v>
      </c>
      <c r="B57" s="232" t="s">
        <v>330</v>
      </c>
      <c r="C57" s="232" t="s">
        <v>73</v>
      </c>
      <c r="D57" s="232" t="s">
        <v>332</v>
      </c>
      <c r="E57" s="232" t="s">
        <v>247</v>
      </c>
      <c r="F57" s="232" t="s">
        <v>336</v>
      </c>
      <c r="G57" s="232" t="s">
        <v>26</v>
      </c>
      <c r="H57" s="232" t="s">
        <v>71</v>
      </c>
      <c r="I57" s="232" t="s">
        <v>334</v>
      </c>
      <c r="J57" s="22" t="s">
        <v>339</v>
      </c>
      <c r="K57" s="89"/>
      <c r="L57" s="292"/>
      <c r="M57" s="292"/>
      <c r="N57" s="255"/>
      <c r="O57" s="182"/>
      <c r="P57" s="182"/>
      <c r="Q57" s="182"/>
      <c r="R57" s="182"/>
      <c r="S57" s="182"/>
      <c r="T57" s="181"/>
      <c r="U57" s="181"/>
      <c r="V57" s="181"/>
      <c r="W57" s="181"/>
      <c r="X57" s="182"/>
      <c r="Y57" s="182"/>
      <c r="Z57" s="183"/>
      <c r="AA57" s="183"/>
      <c r="AB57" s="183"/>
      <c r="AC57" s="183"/>
      <c r="AD57" s="183"/>
      <c r="AE57" s="183"/>
      <c r="AF57" s="183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</row>
    <row r="58" spans="1:47" s="184" customFormat="1" ht="38.25">
      <c r="A58" s="231">
        <v>47</v>
      </c>
      <c r="B58" s="232" t="s">
        <v>70</v>
      </c>
      <c r="C58" s="232" t="s">
        <v>73</v>
      </c>
      <c r="D58" s="232" t="s">
        <v>27</v>
      </c>
      <c r="E58" s="232" t="s">
        <v>28</v>
      </c>
      <c r="F58" s="232" t="s">
        <v>70</v>
      </c>
      <c r="G58" s="232" t="s">
        <v>24</v>
      </c>
      <c r="H58" s="232" t="s">
        <v>71</v>
      </c>
      <c r="I58" s="232" t="s">
        <v>21</v>
      </c>
      <c r="J58" s="22" t="s">
        <v>340</v>
      </c>
      <c r="K58" s="89">
        <f>K59</f>
        <v>2</v>
      </c>
      <c r="L58" s="292">
        <f>L59</f>
        <v>2</v>
      </c>
      <c r="M58" s="292">
        <f>M59</f>
        <v>2</v>
      </c>
      <c r="N58" s="255"/>
      <c r="O58" s="182"/>
      <c r="P58" s="182"/>
      <c r="Q58" s="182"/>
      <c r="R58" s="182"/>
      <c r="S58" s="182"/>
      <c r="T58" s="181"/>
      <c r="U58" s="181"/>
      <c r="V58" s="181"/>
      <c r="W58" s="181"/>
      <c r="X58" s="182"/>
      <c r="Y58" s="182"/>
      <c r="Z58" s="183"/>
      <c r="AA58" s="183"/>
      <c r="AB58" s="183"/>
      <c r="AC58" s="183"/>
      <c r="AD58" s="183"/>
      <c r="AE58" s="183"/>
      <c r="AF58" s="183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</row>
    <row r="59" spans="1:47" s="184" customFormat="1" ht="63.75">
      <c r="A59" s="231">
        <v>48</v>
      </c>
      <c r="B59" s="232" t="s">
        <v>87</v>
      </c>
      <c r="C59" s="232" t="s">
        <v>73</v>
      </c>
      <c r="D59" s="232" t="s">
        <v>27</v>
      </c>
      <c r="E59" s="232" t="s">
        <v>28</v>
      </c>
      <c r="F59" s="232" t="s">
        <v>76</v>
      </c>
      <c r="G59" s="232" t="s">
        <v>24</v>
      </c>
      <c r="H59" s="232" t="s">
        <v>71</v>
      </c>
      <c r="I59" s="232" t="s">
        <v>21</v>
      </c>
      <c r="J59" s="22" t="s">
        <v>341</v>
      </c>
      <c r="K59" s="89">
        <v>2</v>
      </c>
      <c r="L59" s="292">
        <v>2</v>
      </c>
      <c r="M59" s="292">
        <v>2</v>
      </c>
      <c r="N59" s="255"/>
      <c r="O59" s="182"/>
      <c r="P59" s="182"/>
      <c r="Q59" s="182"/>
      <c r="R59" s="182"/>
      <c r="S59" s="182"/>
      <c r="T59" s="181"/>
      <c r="U59" s="181"/>
      <c r="V59" s="181"/>
      <c r="W59" s="181"/>
      <c r="X59" s="182"/>
      <c r="Y59" s="182"/>
      <c r="Z59" s="183"/>
      <c r="AA59" s="183"/>
      <c r="AB59" s="183"/>
      <c r="AC59" s="183"/>
      <c r="AD59" s="183"/>
      <c r="AE59" s="183"/>
      <c r="AF59" s="183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</row>
    <row r="60" spans="1:47" s="184" customFormat="1" ht="38.25">
      <c r="A60" s="231">
        <v>49</v>
      </c>
      <c r="B60" s="232" t="s">
        <v>87</v>
      </c>
      <c r="C60" s="232" t="s">
        <v>73</v>
      </c>
      <c r="D60" s="232" t="s">
        <v>199</v>
      </c>
      <c r="E60" s="232" t="s">
        <v>247</v>
      </c>
      <c r="F60" s="232" t="s">
        <v>249</v>
      </c>
      <c r="G60" s="232" t="s">
        <v>26</v>
      </c>
      <c r="H60" s="232" t="s">
        <v>71</v>
      </c>
      <c r="I60" s="232" t="s">
        <v>39</v>
      </c>
      <c r="J60" s="22" t="s">
        <v>250</v>
      </c>
      <c r="K60" s="89">
        <f>K61</f>
        <v>60</v>
      </c>
      <c r="L60" s="292">
        <f>L61</f>
        <v>60</v>
      </c>
      <c r="M60" s="292">
        <f>M61</f>
        <v>60</v>
      </c>
      <c r="N60" s="255"/>
      <c r="O60" s="182"/>
      <c r="P60" s="182"/>
      <c r="Q60" s="182"/>
      <c r="R60" s="182"/>
      <c r="S60" s="182"/>
      <c r="T60" s="181"/>
      <c r="U60" s="181"/>
      <c r="V60" s="181"/>
      <c r="W60" s="181"/>
      <c r="X60" s="182"/>
      <c r="Y60" s="182"/>
      <c r="Z60" s="183"/>
      <c r="AA60" s="183"/>
      <c r="AB60" s="183"/>
      <c r="AC60" s="183"/>
      <c r="AD60" s="183"/>
      <c r="AE60" s="183"/>
      <c r="AF60" s="183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</row>
    <row r="61" spans="1:47" s="184" customFormat="1" ht="25.5">
      <c r="A61" s="231">
        <v>50</v>
      </c>
      <c r="B61" s="232" t="s">
        <v>87</v>
      </c>
      <c r="C61" s="232" t="s">
        <v>73</v>
      </c>
      <c r="D61" s="232" t="s">
        <v>199</v>
      </c>
      <c r="E61" s="232" t="s">
        <v>247</v>
      </c>
      <c r="F61" s="232" t="s">
        <v>248</v>
      </c>
      <c r="G61" s="232" t="s">
        <v>26</v>
      </c>
      <c r="H61" s="232" t="s">
        <v>71</v>
      </c>
      <c r="I61" s="232" t="s">
        <v>39</v>
      </c>
      <c r="J61" s="22" t="s">
        <v>192</v>
      </c>
      <c r="K61" s="89">
        <v>60</v>
      </c>
      <c r="L61" s="292">
        <v>60</v>
      </c>
      <c r="M61" s="292">
        <v>60</v>
      </c>
      <c r="N61" s="255"/>
      <c r="O61" s="182"/>
      <c r="P61" s="182"/>
      <c r="Q61" s="182"/>
      <c r="R61" s="182"/>
      <c r="S61" s="182"/>
      <c r="T61" s="181"/>
      <c r="U61" s="181"/>
      <c r="V61" s="181"/>
      <c r="W61" s="181"/>
      <c r="X61" s="182"/>
      <c r="Y61" s="182"/>
      <c r="Z61" s="183"/>
      <c r="AA61" s="183"/>
      <c r="AB61" s="183"/>
      <c r="AC61" s="183"/>
      <c r="AD61" s="183"/>
      <c r="AE61" s="183"/>
      <c r="AF61" s="183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</row>
    <row r="62" spans="1:47" s="244" customFormat="1" ht="18.600000000000001" customHeight="1">
      <c r="A62" s="231">
        <v>51</v>
      </c>
      <c r="B62" s="240" t="s">
        <v>87</v>
      </c>
      <c r="C62" s="274" t="s">
        <v>84</v>
      </c>
      <c r="D62" s="274" t="s">
        <v>7</v>
      </c>
      <c r="E62" s="274" t="s">
        <v>7</v>
      </c>
      <c r="F62" s="274" t="s">
        <v>70</v>
      </c>
      <c r="G62" s="274" t="s">
        <v>7</v>
      </c>
      <c r="H62" s="274" t="s">
        <v>71</v>
      </c>
      <c r="I62" s="275" t="s">
        <v>70</v>
      </c>
      <c r="J62" s="276" t="s">
        <v>85</v>
      </c>
      <c r="K62" s="288">
        <f>K63</f>
        <v>13950.34</v>
      </c>
      <c r="L62" s="289">
        <f>L63</f>
        <v>13786.7065</v>
      </c>
      <c r="M62" s="289">
        <f>M63</f>
        <v>13555.0065</v>
      </c>
      <c r="N62" s="253"/>
      <c r="O62" s="242"/>
      <c r="P62" s="242"/>
      <c r="Q62" s="242"/>
      <c r="R62" s="242"/>
      <c r="S62" s="242"/>
      <c r="T62" s="241"/>
      <c r="U62" s="241"/>
      <c r="V62" s="241"/>
      <c r="W62" s="241"/>
      <c r="X62" s="242"/>
      <c r="Y62" s="242"/>
      <c r="Z62" s="243"/>
      <c r="AA62" s="243"/>
      <c r="AB62" s="243"/>
      <c r="AC62" s="243"/>
      <c r="AD62" s="243"/>
      <c r="AE62" s="243"/>
      <c r="AF62" s="243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</row>
    <row r="63" spans="1:47" s="184" customFormat="1" ht="37.15" customHeight="1">
      <c r="A63" s="231">
        <v>52</v>
      </c>
      <c r="B63" s="232" t="s">
        <v>87</v>
      </c>
      <c r="C63" s="271" t="s">
        <v>84</v>
      </c>
      <c r="D63" s="271" t="s">
        <v>25</v>
      </c>
      <c r="E63" s="271" t="s">
        <v>7</v>
      </c>
      <c r="F63" s="271" t="s">
        <v>70</v>
      </c>
      <c r="G63" s="271" t="s">
        <v>7</v>
      </c>
      <c r="H63" s="271" t="s">
        <v>71</v>
      </c>
      <c r="I63" s="272" t="s">
        <v>70</v>
      </c>
      <c r="J63" s="273" t="s">
        <v>86</v>
      </c>
      <c r="K63" s="89">
        <f>K66+K67+K72</f>
        <v>13950.34</v>
      </c>
      <c r="L63" s="292">
        <f>L66+L67+L72</f>
        <v>13786.7065</v>
      </c>
      <c r="M63" s="292">
        <f>M66+M67+M72</f>
        <v>13555.0065</v>
      </c>
      <c r="N63" s="255"/>
      <c r="O63" s="182"/>
      <c r="P63" s="182"/>
      <c r="Q63" s="182"/>
      <c r="R63" s="182"/>
      <c r="S63" s="182"/>
      <c r="T63" s="181"/>
      <c r="U63" s="181"/>
      <c r="V63" s="181"/>
      <c r="W63" s="181"/>
      <c r="X63" s="182"/>
      <c r="Y63" s="182"/>
      <c r="Z63" s="183"/>
      <c r="AA63" s="183"/>
      <c r="AB63" s="183"/>
      <c r="AC63" s="183"/>
      <c r="AD63" s="183"/>
      <c r="AE63" s="183"/>
      <c r="AF63" s="183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</row>
    <row r="64" spans="1:47" s="184" customFormat="1" ht="25.5">
      <c r="A64" s="231">
        <v>53</v>
      </c>
      <c r="B64" s="232" t="s">
        <v>87</v>
      </c>
      <c r="C64" s="277" t="s">
        <v>84</v>
      </c>
      <c r="D64" s="277" t="s">
        <v>25</v>
      </c>
      <c r="E64" s="277" t="s">
        <v>26</v>
      </c>
      <c r="F64" s="277" t="s">
        <v>70</v>
      </c>
      <c r="G64" s="277" t="s">
        <v>7</v>
      </c>
      <c r="H64" s="277" t="s">
        <v>71</v>
      </c>
      <c r="I64" s="278" t="s">
        <v>200</v>
      </c>
      <c r="J64" s="273" t="s">
        <v>269</v>
      </c>
      <c r="K64" s="89">
        <f t="shared" ref="K64:M65" si="4">K65</f>
        <v>7561.1</v>
      </c>
      <c r="L64" s="292">
        <f t="shared" si="4"/>
        <v>7515.6</v>
      </c>
      <c r="M64" s="292">
        <f t="shared" si="4"/>
        <v>7515.6</v>
      </c>
      <c r="N64" s="255"/>
      <c r="O64" s="182"/>
      <c r="P64" s="182"/>
      <c r="Q64" s="182"/>
      <c r="R64" s="182"/>
      <c r="S64" s="182"/>
      <c r="T64" s="181"/>
      <c r="U64" s="181"/>
      <c r="V64" s="181"/>
      <c r="W64" s="181"/>
      <c r="X64" s="182"/>
      <c r="Y64" s="182"/>
      <c r="Z64" s="183"/>
      <c r="AA64" s="183"/>
      <c r="AB64" s="183"/>
      <c r="AC64" s="183"/>
      <c r="AD64" s="183"/>
      <c r="AE64" s="183"/>
      <c r="AF64" s="183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</row>
    <row r="65" spans="1:47" s="184" customFormat="1">
      <c r="A65" s="231">
        <v>54</v>
      </c>
      <c r="B65" s="232" t="s">
        <v>87</v>
      </c>
      <c r="C65" s="277" t="s">
        <v>84</v>
      </c>
      <c r="D65" s="277" t="s">
        <v>25</v>
      </c>
      <c r="E65" s="277" t="s">
        <v>251</v>
      </c>
      <c r="F65" s="277" t="s">
        <v>88</v>
      </c>
      <c r="G65" s="277" t="s">
        <v>7</v>
      </c>
      <c r="H65" s="277" t="s">
        <v>71</v>
      </c>
      <c r="I65" s="278" t="s">
        <v>200</v>
      </c>
      <c r="J65" s="233" t="s">
        <v>175</v>
      </c>
      <c r="K65" s="89">
        <f t="shared" si="4"/>
        <v>7561.1</v>
      </c>
      <c r="L65" s="292">
        <f t="shared" si="4"/>
        <v>7515.6</v>
      </c>
      <c r="M65" s="292">
        <f t="shared" si="4"/>
        <v>7515.6</v>
      </c>
      <c r="N65" s="255"/>
      <c r="O65" s="182"/>
      <c r="P65" s="182"/>
      <c r="Q65" s="182"/>
      <c r="R65" s="182"/>
      <c r="S65" s="182"/>
      <c r="T65" s="181"/>
      <c r="U65" s="181"/>
      <c r="V65" s="181"/>
      <c r="W65" s="181"/>
      <c r="X65" s="182"/>
      <c r="Y65" s="182"/>
      <c r="Z65" s="183"/>
      <c r="AA65" s="183"/>
      <c r="AB65" s="183"/>
      <c r="AC65" s="183"/>
      <c r="AD65" s="183"/>
      <c r="AE65" s="183"/>
      <c r="AF65" s="183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</row>
    <row r="66" spans="1:47" s="184" customFormat="1" ht="41.25" customHeight="1">
      <c r="A66" s="231">
        <v>55</v>
      </c>
      <c r="B66" s="232" t="s">
        <v>87</v>
      </c>
      <c r="C66" s="277" t="s">
        <v>84</v>
      </c>
      <c r="D66" s="277" t="s">
        <v>25</v>
      </c>
      <c r="E66" s="277" t="s">
        <v>251</v>
      </c>
      <c r="F66" s="277" t="s">
        <v>88</v>
      </c>
      <c r="G66" s="277" t="s">
        <v>26</v>
      </c>
      <c r="H66" s="277" t="s">
        <v>71</v>
      </c>
      <c r="I66" s="278" t="s">
        <v>200</v>
      </c>
      <c r="J66" s="234" t="s">
        <v>214</v>
      </c>
      <c r="K66" s="89">
        <v>7561.1</v>
      </c>
      <c r="L66" s="292">
        <v>7515.6</v>
      </c>
      <c r="M66" s="292">
        <v>7515.6</v>
      </c>
      <c r="N66" s="255"/>
      <c r="O66" s="181"/>
      <c r="P66" s="181"/>
      <c r="Q66" s="181"/>
      <c r="R66" s="181"/>
      <c r="S66" s="181"/>
      <c r="T66" s="181"/>
      <c r="U66" s="181"/>
      <c r="V66" s="181"/>
      <c r="W66" s="181"/>
      <c r="X66" s="182"/>
      <c r="Y66" s="182"/>
      <c r="Z66" s="183"/>
      <c r="AA66" s="183"/>
      <c r="AB66" s="183"/>
      <c r="AC66" s="183"/>
      <c r="AD66" s="183"/>
      <c r="AE66" s="183"/>
      <c r="AF66" s="183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</row>
    <row r="67" spans="1:47" s="184" customFormat="1" ht="38.450000000000003" customHeight="1">
      <c r="A67" s="231">
        <v>56</v>
      </c>
      <c r="B67" s="232" t="s">
        <v>87</v>
      </c>
      <c r="C67" s="271" t="s">
        <v>84</v>
      </c>
      <c r="D67" s="271" t="s">
        <v>25</v>
      </c>
      <c r="E67" s="271" t="s">
        <v>79</v>
      </c>
      <c r="F67" s="271" t="s">
        <v>70</v>
      </c>
      <c r="G67" s="271" t="s">
        <v>7</v>
      </c>
      <c r="H67" s="271" t="s">
        <v>71</v>
      </c>
      <c r="I67" s="278" t="s">
        <v>200</v>
      </c>
      <c r="J67" s="279" t="s">
        <v>252</v>
      </c>
      <c r="K67" s="89">
        <f>K68+K70</f>
        <v>179.8</v>
      </c>
      <c r="L67" s="292">
        <f>L68+L70</f>
        <v>186</v>
      </c>
      <c r="M67" s="292">
        <f>M68+M70</f>
        <v>3.4</v>
      </c>
      <c r="N67" s="255"/>
      <c r="O67" s="181"/>
      <c r="P67" s="181"/>
      <c r="Q67" s="181"/>
      <c r="R67" s="181"/>
      <c r="S67" s="181"/>
      <c r="T67" s="181"/>
      <c r="U67" s="181"/>
      <c r="V67" s="181"/>
      <c r="W67" s="181"/>
      <c r="X67" s="182"/>
      <c r="Y67" s="182"/>
      <c r="Z67" s="183"/>
      <c r="AA67" s="183"/>
      <c r="AB67" s="183"/>
      <c r="AC67" s="183"/>
      <c r="AD67" s="183"/>
      <c r="AE67" s="183"/>
      <c r="AF67" s="183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</row>
    <row r="68" spans="1:47" s="184" customFormat="1" ht="38.25">
      <c r="A68" s="231">
        <v>57</v>
      </c>
      <c r="B68" s="232" t="s">
        <v>87</v>
      </c>
      <c r="C68" s="271" t="s">
        <v>84</v>
      </c>
      <c r="D68" s="271" t="s">
        <v>25</v>
      </c>
      <c r="E68" s="271" t="s">
        <v>79</v>
      </c>
      <c r="F68" s="271" t="s">
        <v>119</v>
      </c>
      <c r="G68" s="271" t="s">
        <v>7</v>
      </c>
      <c r="H68" s="271" t="s">
        <v>71</v>
      </c>
      <c r="I68" s="278" t="s">
        <v>200</v>
      </c>
      <c r="J68" s="279" t="s">
        <v>158</v>
      </c>
      <c r="K68" s="89">
        <f>K69</f>
        <v>3.4</v>
      </c>
      <c r="L68" s="292">
        <f>L69</f>
        <v>3.4</v>
      </c>
      <c r="M68" s="292">
        <f>M69</f>
        <v>3.4</v>
      </c>
      <c r="N68" s="255"/>
      <c r="O68" s="181"/>
      <c r="P68" s="181"/>
      <c r="Q68" s="181"/>
      <c r="R68" s="181"/>
      <c r="S68" s="181"/>
      <c r="T68" s="181"/>
      <c r="U68" s="181"/>
      <c r="V68" s="181"/>
      <c r="W68" s="181"/>
      <c r="X68" s="182"/>
      <c r="Y68" s="182"/>
      <c r="Z68" s="183"/>
      <c r="AA68" s="183"/>
      <c r="AB68" s="183"/>
      <c r="AC68" s="183"/>
      <c r="AD68" s="183"/>
      <c r="AE68" s="183"/>
      <c r="AF68" s="183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</row>
    <row r="69" spans="1:47" s="184" customFormat="1" ht="42.6" customHeight="1">
      <c r="A69" s="231">
        <v>58</v>
      </c>
      <c r="B69" s="232" t="s">
        <v>87</v>
      </c>
      <c r="C69" s="271" t="s">
        <v>84</v>
      </c>
      <c r="D69" s="271" t="s">
        <v>25</v>
      </c>
      <c r="E69" s="271" t="s">
        <v>79</v>
      </c>
      <c r="F69" s="271" t="s">
        <v>119</v>
      </c>
      <c r="G69" s="271" t="s">
        <v>26</v>
      </c>
      <c r="H69" s="271" t="s">
        <v>71</v>
      </c>
      <c r="I69" s="278" t="s">
        <v>200</v>
      </c>
      <c r="J69" s="273" t="s">
        <v>253</v>
      </c>
      <c r="K69" s="89">
        <v>3.4</v>
      </c>
      <c r="L69" s="292">
        <v>3.4</v>
      </c>
      <c r="M69" s="292">
        <v>3.4</v>
      </c>
      <c r="N69" s="255"/>
      <c r="O69" s="182"/>
      <c r="P69" s="182"/>
      <c r="Q69" s="182"/>
      <c r="R69" s="182"/>
      <c r="S69" s="182"/>
      <c r="T69" s="181"/>
      <c r="U69" s="181"/>
      <c r="V69" s="181"/>
      <c r="W69" s="181"/>
      <c r="X69" s="182"/>
      <c r="Y69" s="182"/>
      <c r="Z69" s="183"/>
      <c r="AA69" s="183"/>
      <c r="AB69" s="183"/>
      <c r="AC69" s="183"/>
      <c r="AD69" s="183"/>
      <c r="AE69" s="183"/>
      <c r="AF69" s="183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</row>
    <row r="70" spans="1:47" s="184" customFormat="1" ht="37.9" customHeight="1">
      <c r="A70" s="231">
        <v>59</v>
      </c>
      <c r="B70" s="232" t="s">
        <v>87</v>
      </c>
      <c r="C70" s="271" t="s">
        <v>84</v>
      </c>
      <c r="D70" s="271" t="s">
        <v>25</v>
      </c>
      <c r="E70" s="271" t="s">
        <v>154</v>
      </c>
      <c r="F70" s="271" t="s">
        <v>155</v>
      </c>
      <c r="G70" s="271" t="s">
        <v>7</v>
      </c>
      <c r="H70" s="271" t="s">
        <v>71</v>
      </c>
      <c r="I70" s="278" t="s">
        <v>200</v>
      </c>
      <c r="J70" s="235" t="s">
        <v>267</v>
      </c>
      <c r="K70" s="89">
        <f>K71</f>
        <v>176.4</v>
      </c>
      <c r="L70" s="292">
        <f>L71</f>
        <v>182.6</v>
      </c>
      <c r="M70" s="292">
        <f>M71</f>
        <v>0</v>
      </c>
      <c r="N70" s="255"/>
      <c r="O70" s="182"/>
      <c r="P70" s="182"/>
      <c r="Q70" s="182"/>
      <c r="R70" s="182"/>
      <c r="S70" s="182"/>
      <c r="T70" s="181"/>
      <c r="U70" s="181"/>
      <c r="V70" s="181"/>
      <c r="W70" s="181"/>
      <c r="X70" s="182"/>
      <c r="Y70" s="182"/>
      <c r="Z70" s="183"/>
      <c r="AA70" s="183"/>
      <c r="AB70" s="183"/>
      <c r="AC70" s="183"/>
      <c r="AD70" s="183"/>
      <c r="AE70" s="183"/>
      <c r="AF70" s="183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</row>
    <row r="71" spans="1:47" s="184" customFormat="1" ht="61.15" customHeight="1">
      <c r="A71" s="231">
        <v>60</v>
      </c>
      <c r="B71" s="232" t="s">
        <v>87</v>
      </c>
      <c r="C71" s="271" t="s">
        <v>84</v>
      </c>
      <c r="D71" s="271" t="s">
        <v>25</v>
      </c>
      <c r="E71" s="271" t="s">
        <v>154</v>
      </c>
      <c r="F71" s="271" t="s">
        <v>155</v>
      </c>
      <c r="G71" s="271" t="s">
        <v>26</v>
      </c>
      <c r="H71" s="271" t="s">
        <v>71</v>
      </c>
      <c r="I71" s="278" t="s">
        <v>200</v>
      </c>
      <c r="J71" s="236" t="s">
        <v>268</v>
      </c>
      <c r="K71" s="89">
        <v>176.4</v>
      </c>
      <c r="L71" s="292">
        <v>182.6</v>
      </c>
      <c r="M71" s="292">
        <v>0</v>
      </c>
      <c r="N71" s="255"/>
      <c r="O71" s="181"/>
      <c r="P71" s="181"/>
      <c r="Q71" s="181"/>
      <c r="R71" s="181"/>
      <c r="S71" s="181"/>
      <c r="T71" s="181"/>
      <c r="U71" s="181"/>
      <c r="V71" s="181"/>
      <c r="W71" s="181"/>
      <c r="X71" s="182"/>
      <c r="Y71" s="182"/>
      <c r="Z71" s="183"/>
      <c r="AA71" s="183"/>
      <c r="AB71" s="183"/>
      <c r="AC71" s="183"/>
      <c r="AD71" s="183"/>
      <c r="AE71" s="183"/>
      <c r="AF71" s="183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</row>
    <row r="72" spans="1:47" s="184" customFormat="1">
      <c r="A72" s="231">
        <v>61</v>
      </c>
      <c r="B72" s="232" t="s">
        <v>87</v>
      </c>
      <c r="C72" s="271" t="s">
        <v>84</v>
      </c>
      <c r="D72" s="271" t="s">
        <v>25</v>
      </c>
      <c r="E72" s="271" t="s">
        <v>80</v>
      </c>
      <c r="F72" s="271" t="s">
        <v>70</v>
      </c>
      <c r="G72" s="271" t="s">
        <v>7</v>
      </c>
      <c r="H72" s="271" t="s">
        <v>71</v>
      </c>
      <c r="I72" s="278" t="s">
        <v>200</v>
      </c>
      <c r="J72" s="279" t="s">
        <v>36</v>
      </c>
      <c r="K72" s="89">
        <f t="shared" ref="K72:M73" si="5">K73</f>
        <v>6209.44</v>
      </c>
      <c r="L72" s="89">
        <f t="shared" si="5"/>
        <v>6085.1064999999999</v>
      </c>
      <c r="M72" s="89">
        <f t="shared" si="5"/>
        <v>6036.0065000000004</v>
      </c>
      <c r="N72" s="255"/>
      <c r="O72" s="181"/>
      <c r="P72" s="181"/>
      <c r="Q72" s="181"/>
      <c r="R72" s="181"/>
      <c r="S72" s="181"/>
      <c r="T72" s="181"/>
      <c r="U72" s="181"/>
      <c r="V72" s="181"/>
      <c r="W72" s="181"/>
      <c r="X72" s="182"/>
      <c r="Y72" s="182"/>
      <c r="Z72" s="183"/>
      <c r="AA72" s="183"/>
      <c r="AB72" s="183"/>
      <c r="AC72" s="183"/>
      <c r="AD72" s="183"/>
      <c r="AE72" s="183"/>
      <c r="AF72" s="183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</row>
    <row r="73" spans="1:47" s="184" customFormat="1">
      <c r="A73" s="231">
        <v>62</v>
      </c>
      <c r="B73" s="232" t="s">
        <v>87</v>
      </c>
      <c r="C73" s="277" t="s">
        <v>84</v>
      </c>
      <c r="D73" s="277" t="s">
        <v>25</v>
      </c>
      <c r="E73" s="277" t="s">
        <v>156</v>
      </c>
      <c r="F73" s="277" t="s">
        <v>89</v>
      </c>
      <c r="G73" s="277" t="s">
        <v>7</v>
      </c>
      <c r="H73" s="277" t="s">
        <v>71</v>
      </c>
      <c r="I73" s="278" t="s">
        <v>200</v>
      </c>
      <c r="J73" s="273" t="s">
        <v>342</v>
      </c>
      <c r="K73" s="89">
        <f>K74</f>
        <v>6209.44</v>
      </c>
      <c r="L73" s="89">
        <f t="shared" si="5"/>
        <v>6085.1064999999999</v>
      </c>
      <c r="M73" s="89">
        <f t="shared" si="5"/>
        <v>6036.0065000000004</v>
      </c>
      <c r="N73" s="255"/>
      <c r="O73" s="181"/>
      <c r="P73" s="181"/>
      <c r="Q73" s="181"/>
      <c r="R73" s="181"/>
      <c r="S73" s="181"/>
      <c r="T73" s="181"/>
      <c r="U73" s="181"/>
      <c r="V73" s="181"/>
      <c r="W73" s="181"/>
      <c r="X73" s="182"/>
      <c r="Y73" s="182"/>
      <c r="Z73" s="183"/>
      <c r="AA73" s="183"/>
      <c r="AB73" s="183"/>
      <c r="AC73" s="183"/>
      <c r="AD73" s="183"/>
      <c r="AE73" s="183"/>
      <c r="AF73" s="183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</row>
    <row r="74" spans="1:47" s="184" customFormat="1" ht="25.5">
      <c r="A74" s="231">
        <v>63</v>
      </c>
      <c r="B74" s="232" t="s">
        <v>87</v>
      </c>
      <c r="C74" s="271" t="s">
        <v>84</v>
      </c>
      <c r="D74" s="271" t="s">
        <v>25</v>
      </c>
      <c r="E74" s="277" t="s">
        <v>156</v>
      </c>
      <c r="F74" s="277" t="s">
        <v>89</v>
      </c>
      <c r="G74" s="271" t="s">
        <v>26</v>
      </c>
      <c r="H74" s="271" t="s">
        <v>71</v>
      </c>
      <c r="I74" s="278" t="s">
        <v>200</v>
      </c>
      <c r="J74" s="237" t="s">
        <v>157</v>
      </c>
      <c r="K74" s="89">
        <v>6209.44</v>
      </c>
      <c r="L74" s="89">
        <v>6085.1064999999999</v>
      </c>
      <c r="M74" s="89">
        <v>6036.0065000000004</v>
      </c>
      <c r="N74" s="255"/>
      <c r="O74" s="181"/>
      <c r="P74" s="181"/>
      <c r="Q74" s="181"/>
      <c r="R74" s="181"/>
      <c r="S74" s="181"/>
      <c r="T74" s="181"/>
      <c r="U74" s="181"/>
      <c r="V74" s="181"/>
      <c r="W74" s="181"/>
      <c r="X74" s="182"/>
      <c r="Y74" s="182"/>
      <c r="Z74" s="183"/>
      <c r="AA74" s="183"/>
      <c r="AB74" s="183"/>
      <c r="AC74" s="183"/>
      <c r="AD74" s="183"/>
      <c r="AE74" s="183"/>
      <c r="AF74" s="183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</row>
    <row r="75" spans="1:47" s="244" customFormat="1" ht="17.25" customHeight="1">
      <c r="A75" s="231">
        <v>64</v>
      </c>
      <c r="B75" s="240"/>
      <c r="C75" s="280"/>
      <c r="D75" s="280"/>
      <c r="E75" s="280"/>
      <c r="F75" s="280"/>
      <c r="G75" s="280"/>
      <c r="H75" s="280"/>
      <c r="I75" s="281"/>
      <c r="J75" s="282" t="s">
        <v>90</v>
      </c>
      <c r="K75" s="246">
        <f>K12+K62</f>
        <v>16288.04</v>
      </c>
      <c r="L75" s="246">
        <f>L12+L62</f>
        <v>16161.0065</v>
      </c>
      <c r="M75" s="246">
        <f>M12+M62</f>
        <v>15980.906499999999</v>
      </c>
      <c r="N75" s="256"/>
      <c r="O75" s="241"/>
      <c r="P75" s="241"/>
      <c r="Q75" s="241"/>
      <c r="R75" s="241"/>
      <c r="S75" s="241"/>
      <c r="T75" s="241"/>
      <c r="U75" s="241"/>
      <c r="V75" s="241"/>
      <c r="W75" s="241"/>
      <c r="X75" s="242"/>
      <c r="Y75" s="242"/>
      <c r="Z75" s="243"/>
      <c r="AA75" s="243"/>
      <c r="AB75" s="243"/>
      <c r="AC75" s="243"/>
      <c r="AD75" s="243"/>
      <c r="AE75" s="243"/>
      <c r="AF75" s="243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</row>
  </sheetData>
  <mergeCells count="13">
    <mergeCell ref="A2:D2"/>
    <mergeCell ref="B3:D3"/>
    <mergeCell ref="K8:K10"/>
    <mergeCell ref="L8:L10"/>
    <mergeCell ref="M8:M10"/>
    <mergeCell ref="B9:B10"/>
    <mergeCell ref="C9:G9"/>
    <mergeCell ref="H9:I9"/>
    <mergeCell ref="K3:M3"/>
    <mergeCell ref="A6:M6"/>
    <mergeCell ref="A8:A10"/>
    <mergeCell ref="B8:I8"/>
    <mergeCell ref="J8:J10"/>
  </mergeCells>
  <pageMargins left="0.7" right="0.7" top="0.75" bottom="0.75" header="0.3" footer="0.3"/>
  <pageSetup paperSize="9" scale="60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80" zoomScaleSheetLayoutView="80" workbookViewId="0">
      <selection activeCell="D11" sqref="D11"/>
    </sheetView>
  </sheetViews>
  <sheetFormatPr defaultRowHeight="15"/>
  <cols>
    <col min="1" max="1" width="9.140625" style="38"/>
    <col min="2" max="2" width="59.140625" style="38" customWidth="1"/>
    <col min="3" max="3" width="9.140625" style="38"/>
    <col min="4" max="6" width="15.7109375" style="38" customWidth="1"/>
    <col min="7" max="16384" width="9.140625" style="38"/>
  </cols>
  <sheetData>
    <row r="1" spans="1:6">
      <c r="D1" s="6"/>
      <c r="E1" s="6"/>
      <c r="F1" s="185" t="s">
        <v>273</v>
      </c>
    </row>
    <row r="2" spans="1:6" s="49" customFormat="1" ht="71.25" customHeight="1">
      <c r="B2" s="76"/>
      <c r="C2" s="305" t="s">
        <v>366</v>
      </c>
      <c r="D2" s="305"/>
      <c r="E2" s="305"/>
      <c r="F2" s="305"/>
    </row>
    <row r="3" spans="1:6">
      <c r="B3" s="7"/>
      <c r="C3" s="8"/>
      <c r="D3" s="8"/>
      <c r="E3" s="8"/>
      <c r="F3" s="8"/>
    </row>
    <row r="4" spans="1:6" ht="26.25" customHeight="1">
      <c r="A4" s="330" t="s">
        <v>356</v>
      </c>
      <c r="B4" s="330"/>
      <c r="C4" s="330"/>
      <c r="D4" s="330"/>
      <c r="E4" s="330"/>
      <c r="F4" s="330"/>
    </row>
    <row r="5" spans="1:6" ht="15.75" customHeight="1">
      <c r="A5" s="179"/>
      <c r="B5" s="179"/>
      <c r="C5" s="179"/>
      <c r="D5" s="179"/>
      <c r="E5" s="179"/>
      <c r="F5" s="179"/>
    </row>
    <row r="6" spans="1:6">
      <c r="B6" s="3"/>
      <c r="C6" s="6"/>
      <c r="D6" s="6"/>
      <c r="E6" s="6"/>
      <c r="F6" s="6" t="s">
        <v>58</v>
      </c>
    </row>
    <row r="7" spans="1:6" ht="25.5">
      <c r="A7" s="9" t="s">
        <v>23</v>
      </c>
      <c r="B7" s="10" t="s">
        <v>187</v>
      </c>
      <c r="C7" s="86" t="s">
        <v>114</v>
      </c>
      <c r="D7" s="10" t="s">
        <v>266</v>
      </c>
      <c r="E7" s="10" t="s">
        <v>282</v>
      </c>
      <c r="F7" s="10" t="s">
        <v>361</v>
      </c>
    </row>
    <row r="8" spans="1:6">
      <c r="A8" s="9">
        <v>1</v>
      </c>
      <c r="B8" s="10">
        <v>2</v>
      </c>
      <c r="C8" s="11">
        <v>3</v>
      </c>
      <c r="D8" s="10">
        <v>4</v>
      </c>
      <c r="E8" s="11">
        <v>5</v>
      </c>
      <c r="F8" s="10">
        <v>6</v>
      </c>
    </row>
    <row r="9" spans="1:6" ht="24.95" customHeight="1">
      <c r="A9" s="9">
        <v>1</v>
      </c>
      <c r="B9" s="12" t="s">
        <v>30</v>
      </c>
      <c r="C9" s="13" t="s">
        <v>102</v>
      </c>
      <c r="D9" s="71">
        <f>D10+D11+D12+D13+D14</f>
        <v>10138.429500000002</v>
      </c>
      <c r="E9" s="71">
        <f t="shared" ref="E9:F9" si="0">E10+E11+E12+E13+E14</f>
        <v>9783.1869999999999</v>
      </c>
      <c r="F9" s="71">
        <f t="shared" si="0"/>
        <v>9383.6869999999999</v>
      </c>
    </row>
    <row r="10" spans="1:6" ht="32.25" customHeight="1">
      <c r="A10" s="9">
        <v>2</v>
      </c>
      <c r="B10" s="14" t="s">
        <v>14</v>
      </c>
      <c r="C10" s="15" t="s">
        <v>104</v>
      </c>
      <c r="D10" s="70">
        <v>1461.9960000000001</v>
      </c>
      <c r="E10" s="70">
        <v>1461.9960000000001</v>
      </c>
      <c r="F10" s="70">
        <v>1461.9960000000001</v>
      </c>
    </row>
    <row r="11" spans="1:6" ht="51.75" customHeight="1">
      <c r="A11" s="9">
        <v>3</v>
      </c>
      <c r="B11" s="14" t="s">
        <v>15</v>
      </c>
      <c r="C11" s="16" t="s">
        <v>103</v>
      </c>
      <c r="D11" s="69">
        <v>8220.3520000000008</v>
      </c>
      <c r="E11" s="69">
        <v>7865.1094999999996</v>
      </c>
      <c r="F11" s="69">
        <v>7465.6094999999996</v>
      </c>
    </row>
    <row r="12" spans="1:6" ht="44.25" customHeight="1">
      <c r="A12" s="9">
        <v>4</v>
      </c>
      <c r="B12" s="14" t="s">
        <v>16</v>
      </c>
      <c r="C12" s="16" t="s">
        <v>105</v>
      </c>
      <c r="D12" s="69">
        <f>425.705+16.9765</f>
        <v>442.68149999999997</v>
      </c>
      <c r="E12" s="69">
        <f>425.705+16.9765</f>
        <v>442.68149999999997</v>
      </c>
      <c r="F12" s="69">
        <f>425.705+16.9765</f>
        <v>442.68149999999997</v>
      </c>
    </row>
    <row r="13" spans="1:6" ht="24.95" customHeight="1">
      <c r="A13" s="9">
        <v>5</v>
      </c>
      <c r="B13" s="14" t="s">
        <v>18</v>
      </c>
      <c r="C13" s="16" t="s">
        <v>106</v>
      </c>
      <c r="D13" s="89">
        <v>10</v>
      </c>
      <c r="E13" s="89">
        <v>10</v>
      </c>
      <c r="F13" s="89">
        <v>10</v>
      </c>
    </row>
    <row r="14" spans="1:6" ht="24.95" customHeight="1">
      <c r="A14" s="9">
        <v>6</v>
      </c>
      <c r="B14" s="14" t="s">
        <v>52</v>
      </c>
      <c r="C14" s="16" t="s">
        <v>107</v>
      </c>
      <c r="D14" s="69">
        <v>3.4</v>
      </c>
      <c r="E14" s="69">
        <v>3.4</v>
      </c>
      <c r="F14" s="69">
        <v>3.4</v>
      </c>
    </row>
    <row r="15" spans="1:6" ht="24.95" customHeight="1">
      <c r="A15" s="9">
        <v>7</v>
      </c>
      <c r="B15" s="12" t="s">
        <v>55</v>
      </c>
      <c r="C15" s="13" t="s">
        <v>108</v>
      </c>
      <c r="D15" s="71">
        <f>D16</f>
        <v>176.4</v>
      </c>
      <c r="E15" s="71">
        <f>E16</f>
        <v>182.6</v>
      </c>
      <c r="F15" s="71">
        <f>F16</f>
        <v>0</v>
      </c>
    </row>
    <row r="16" spans="1:6" ht="24.95" customHeight="1">
      <c r="A16" s="9">
        <v>8</v>
      </c>
      <c r="B16" s="14" t="s">
        <v>56</v>
      </c>
      <c r="C16" s="16" t="s">
        <v>109</v>
      </c>
      <c r="D16" s="88">
        <v>176.4</v>
      </c>
      <c r="E16" s="116">
        <v>182.6</v>
      </c>
      <c r="F16" s="116">
        <v>0</v>
      </c>
    </row>
    <row r="17" spans="1:6" ht="35.25" customHeight="1">
      <c r="A17" s="9">
        <v>9</v>
      </c>
      <c r="B17" s="17" t="s">
        <v>34</v>
      </c>
      <c r="C17" s="18" t="s">
        <v>96</v>
      </c>
      <c r="D17" s="180">
        <f>D18</f>
        <v>51.435000000000002</v>
      </c>
      <c r="E17" s="180">
        <f>E18</f>
        <v>51.435000000000002</v>
      </c>
      <c r="F17" s="180">
        <f>F18</f>
        <v>51.435000000000002</v>
      </c>
    </row>
    <row r="18" spans="1:6" ht="35.25" customHeight="1">
      <c r="A18" s="9">
        <v>10</v>
      </c>
      <c r="B18" s="19" t="s">
        <v>265</v>
      </c>
      <c r="C18" s="15" t="s">
        <v>97</v>
      </c>
      <c r="D18" s="88">
        <v>51.435000000000002</v>
      </c>
      <c r="E18" s="88">
        <v>51.435000000000002</v>
      </c>
      <c r="F18" s="88">
        <v>51.435000000000002</v>
      </c>
    </row>
    <row r="19" spans="1:6" ht="24.95" customHeight="1">
      <c r="A19" s="9">
        <v>11</v>
      </c>
      <c r="B19" s="12" t="s">
        <v>3</v>
      </c>
      <c r="C19" s="13" t="s">
        <v>98</v>
      </c>
      <c r="D19" s="71">
        <f>D20</f>
        <v>1238.08</v>
      </c>
      <c r="E19" s="71">
        <f t="shared" ref="E19:F19" si="1">E20</f>
        <v>1227.58</v>
      </c>
      <c r="F19" s="71">
        <f t="shared" si="1"/>
        <v>1230.08</v>
      </c>
    </row>
    <row r="20" spans="1:6" s="39" customFormat="1" ht="24.95" customHeight="1">
      <c r="A20" s="9">
        <v>12</v>
      </c>
      <c r="B20" s="20" t="s">
        <v>54</v>
      </c>
      <c r="C20" s="21" t="s">
        <v>99</v>
      </c>
      <c r="D20" s="88">
        <v>1238.08</v>
      </c>
      <c r="E20" s="88">
        <v>1227.58</v>
      </c>
      <c r="F20" s="88">
        <v>1230.08</v>
      </c>
    </row>
    <row r="21" spans="1:6" ht="24.95" customHeight="1">
      <c r="A21" s="9">
        <v>13</v>
      </c>
      <c r="B21" s="12" t="s">
        <v>33</v>
      </c>
      <c r="C21" s="13" t="s">
        <v>100</v>
      </c>
      <c r="D21" s="71">
        <f>D22+D23+D24</f>
        <v>857.38650000000007</v>
      </c>
      <c r="E21" s="71">
        <f t="shared" ref="E21:F21" si="2">E22+E23+E24</f>
        <v>690.52099999999996</v>
      </c>
      <c r="F21" s="71">
        <f t="shared" si="2"/>
        <v>690.52099999999996</v>
      </c>
    </row>
    <row r="22" spans="1:6" ht="24.95" customHeight="1">
      <c r="A22" s="9">
        <v>14</v>
      </c>
      <c r="B22" s="14" t="s">
        <v>227</v>
      </c>
      <c r="C22" s="16" t="s">
        <v>228</v>
      </c>
      <c r="D22" s="69">
        <v>195.76400000000001</v>
      </c>
      <c r="E22" s="69">
        <v>151.63200000000001</v>
      </c>
      <c r="F22" s="69">
        <v>151.63200000000001</v>
      </c>
    </row>
    <row r="23" spans="1:6" ht="24.95" customHeight="1">
      <c r="A23" s="9">
        <v>15</v>
      </c>
      <c r="B23" s="4" t="s">
        <v>35</v>
      </c>
      <c r="C23" s="16" t="s">
        <v>101</v>
      </c>
      <c r="D23" s="69">
        <v>538.88900000000001</v>
      </c>
      <c r="E23" s="69">
        <v>538.88900000000001</v>
      </c>
      <c r="F23" s="69">
        <v>538.88900000000001</v>
      </c>
    </row>
    <row r="24" spans="1:6" ht="24.95" customHeight="1">
      <c r="A24" s="9">
        <v>15</v>
      </c>
      <c r="B24" s="4" t="s">
        <v>35</v>
      </c>
      <c r="C24" s="16" t="s">
        <v>345</v>
      </c>
      <c r="D24" s="69">
        <v>122.73350000000001</v>
      </c>
      <c r="E24" s="69">
        <v>0</v>
      </c>
      <c r="F24" s="69">
        <v>0</v>
      </c>
    </row>
    <row r="25" spans="1:6" ht="24.95" customHeight="1">
      <c r="A25" s="9">
        <v>16</v>
      </c>
      <c r="B25" s="12" t="s">
        <v>19</v>
      </c>
      <c r="C25" s="13" t="s">
        <v>94</v>
      </c>
      <c r="D25" s="71">
        <f>D26</f>
        <v>3640.9639999999999</v>
      </c>
      <c r="E25" s="71">
        <f t="shared" ref="E25:F25" si="3">E26</f>
        <v>3640.9639999999999</v>
      </c>
      <c r="F25" s="71">
        <f t="shared" si="3"/>
        <v>3640.9639999999999</v>
      </c>
    </row>
    <row r="26" spans="1:6" ht="24.95" customHeight="1">
      <c r="A26" s="9">
        <v>17</v>
      </c>
      <c r="B26" s="14" t="s">
        <v>32</v>
      </c>
      <c r="C26" s="16" t="s">
        <v>95</v>
      </c>
      <c r="D26" s="123">
        <f>913.859+2727.105</f>
        <v>3640.9639999999999</v>
      </c>
      <c r="E26" s="123">
        <f t="shared" ref="E26:F26" si="4">913.859+2727.105</f>
        <v>3640.9639999999999</v>
      </c>
      <c r="F26" s="123">
        <f t="shared" si="4"/>
        <v>3640.9639999999999</v>
      </c>
    </row>
    <row r="27" spans="1:6" s="73" customFormat="1" ht="24.95" customHeight="1">
      <c r="A27" s="9">
        <v>18</v>
      </c>
      <c r="B27" s="12" t="s">
        <v>193</v>
      </c>
      <c r="C27" s="13" t="s">
        <v>194</v>
      </c>
      <c r="D27" s="71">
        <f>D28</f>
        <v>9.6</v>
      </c>
      <c r="E27" s="71">
        <f t="shared" ref="E27:F27" si="5">E28</f>
        <v>9.6</v>
      </c>
      <c r="F27" s="71">
        <f t="shared" si="5"/>
        <v>9.6</v>
      </c>
    </row>
    <row r="28" spans="1:6" ht="24.95" customHeight="1">
      <c r="A28" s="9">
        <v>19</v>
      </c>
      <c r="B28" s="14" t="s">
        <v>195</v>
      </c>
      <c r="C28" s="16" t="s">
        <v>196</v>
      </c>
      <c r="D28" s="69">
        <v>9.6</v>
      </c>
      <c r="E28" s="69">
        <v>9.6</v>
      </c>
      <c r="F28" s="69">
        <v>9.6</v>
      </c>
    </row>
    <row r="29" spans="1:6" s="78" customFormat="1" ht="24.95" customHeight="1">
      <c r="A29" s="9">
        <v>20</v>
      </c>
      <c r="B29" s="77" t="s">
        <v>201</v>
      </c>
      <c r="C29" s="13" t="s">
        <v>206</v>
      </c>
      <c r="D29" s="71">
        <f>D30</f>
        <v>175.745</v>
      </c>
      <c r="E29" s="71">
        <f>E30</f>
        <v>175.745</v>
      </c>
      <c r="F29" s="71">
        <f>F30</f>
        <v>175.745</v>
      </c>
    </row>
    <row r="30" spans="1:6" s="78" customFormat="1" ht="24.95" customHeight="1">
      <c r="A30" s="9">
        <v>21</v>
      </c>
      <c r="B30" s="79" t="s">
        <v>202</v>
      </c>
      <c r="C30" s="16" t="s">
        <v>207</v>
      </c>
      <c r="D30" s="238">
        <v>175.745</v>
      </c>
      <c r="E30" s="238">
        <v>175.745</v>
      </c>
      <c r="F30" s="238">
        <v>175.745</v>
      </c>
    </row>
    <row r="31" spans="1:6" s="39" customFormat="1" ht="24.95" customHeight="1">
      <c r="A31" s="9">
        <v>22</v>
      </c>
      <c r="B31" s="22" t="s">
        <v>4</v>
      </c>
      <c r="C31" s="21"/>
      <c r="D31" s="72">
        <v>0</v>
      </c>
      <c r="E31" s="89">
        <v>399.375</v>
      </c>
      <c r="F31" s="89">
        <v>798.875</v>
      </c>
    </row>
    <row r="32" spans="1:6" s="40" customFormat="1" ht="24.95" customHeight="1" thickBot="1">
      <c r="A32" s="331" t="s">
        <v>20</v>
      </c>
      <c r="B32" s="332"/>
      <c r="C32" s="332"/>
      <c r="D32" s="74">
        <f>D9+D15+D17+D19+D21+D25+D29+D27+D31</f>
        <v>16288.040000000003</v>
      </c>
      <c r="E32" s="74">
        <f>E9+E15+E17+E19+E21+E25+E29+E27+E31</f>
        <v>16161.007000000001</v>
      </c>
      <c r="F32" s="74">
        <f t="shared" ref="F32" si="6">F9+F15+F17+F19+F21+F25+F29+F27+F31</f>
        <v>15980.907000000001</v>
      </c>
    </row>
    <row r="33" spans="4:6">
      <c r="D33" s="294"/>
      <c r="E33" s="294"/>
      <c r="F33" s="294"/>
    </row>
    <row r="34" spans="4:6">
      <c r="D34" s="41"/>
      <c r="E34" s="41"/>
      <c r="F34" s="41"/>
    </row>
    <row r="35" spans="4:6">
      <c r="D35" s="42"/>
      <c r="E35" s="42"/>
      <c r="F35" s="42"/>
    </row>
  </sheetData>
  <mergeCells count="3">
    <mergeCell ref="A4:F4"/>
    <mergeCell ref="A32:C32"/>
    <mergeCell ref="C2:F2"/>
  </mergeCells>
  <phoneticPr fontId="5" type="noConversion"/>
  <pageMargins left="0.11811023622047245" right="0.11811023622047245" top="0.35433070866141736" bottom="0.15748031496062992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8"/>
  <sheetViews>
    <sheetView view="pageBreakPreview" zoomScale="90" zoomScaleSheetLayoutView="90" workbookViewId="0">
      <selection activeCell="F7" sqref="F7"/>
    </sheetView>
  </sheetViews>
  <sheetFormatPr defaultRowHeight="33" customHeight="1"/>
  <cols>
    <col min="1" max="1" width="9.140625" style="51" customWidth="1"/>
    <col min="2" max="2" width="44.5703125" style="51" customWidth="1"/>
    <col min="3" max="3" width="6.5703125" style="113" customWidth="1"/>
    <col min="4" max="4" width="10.85546875" style="113" customWidth="1"/>
    <col min="5" max="5" width="16" style="113" customWidth="1"/>
    <col min="6" max="6" width="8" style="113" customWidth="1"/>
    <col min="7" max="7" width="14.85546875" style="113" customWidth="1"/>
    <col min="8" max="8" width="13.140625" style="113" customWidth="1"/>
    <col min="9" max="9" width="16.42578125" style="113" customWidth="1"/>
    <col min="10" max="16384" width="9.140625" style="51"/>
  </cols>
  <sheetData>
    <row r="1" spans="1:9" s="188" customFormat="1" ht="33" customHeight="1">
      <c r="C1" s="90"/>
      <c r="D1" s="90"/>
      <c r="E1" s="333" t="s">
        <v>274</v>
      </c>
      <c r="F1" s="333"/>
      <c r="G1" s="333"/>
      <c r="H1" s="333"/>
      <c r="I1" s="333"/>
    </row>
    <row r="2" spans="1:9" s="187" customFormat="1" ht="55.5" customHeight="1">
      <c r="B2" s="334"/>
      <c r="C2" s="334"/>
      <c r="D2" s="334"/>
      <c r="E2" s="186"/>
      <c r="F2" s="305" t="s">
        <v>366</v>
      </c>
      <c r="G2" s="305"/>
      <c r="H2" s="305"/>
      <c r="I2" s="305"/>
    </row>
    <row r="3" spans="1:9" s="187" customFormat="1" ht="12.75">
      <c r="C3" s="186"/>
      <c r="D3" s="186"/>
      <c r="E3" s="186"/>
      <c r="F3" s="186"/>
      <c r="G3" s="186"/>
      <c r="H3" s="186"/>
      <c r="I3" s="186"/>
    </row>
    <row r="4" spans="1:9" ht="12.75" customHeight="1">
      <c r="D4" s="189"/>
      <c r="E4" s="90"/>
      <c r="F4" s="189"/>
      <c r="G4" s="189"/>
    </row>
    <row r="5" spans="1:9" ht="42" customHeight="1">
      <c r="A5" s="335" t="s">
        <v>357</v>
      </c>
      <c r="B5" s="335"/>
      <c r="C5" s="335"/>
      <c r="D5" s="335"/>
      <c r="E5" s="335"/>
      <c r="F5" s="335"/>
      <c r="G5" s="335"/>
      <c r="H5" s="335"/>
      <c r="I5" s="335"/>
    </row>
    <row r="6" spans="1:9" ht="22.5" customHeight="1">
      <c r="I6" s="90" t="s">
        <v>58</v>
      </c>
    </row>
    <row r="7" spans="1:9" s="52" customFormat="1" ht="152.25" customHeight="1">
      <c r="A7" s="27" t="s">
        <v>23</v>
      </c>
      <c r="B7" s="66" t="s">
        <v>188</v>
      </c>
      <c r="C7" s="91" t="s">
        <v>189</v>
      </c>
      <c r="D7" s="92" t="s">
        <v>113</v>
      </c>
      <c r="E7" s="92" t="s">
        <v>44</v>
      </c>
      <c r="F7" s="92" t="s">
        <v>45</v>
      </c>
      <c r="G7" s="86" t="s">
        <v>266</v>
      </c>
      <c r="H7" s="86" t="s">
        <v>282</v>
      </c>
      <c r="I7" s="86" t="s">
        <v>361</v>
      </c>
    </row>
    <row r="8" spans="1:9" s="30" customFormat="1" ht="21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s="53" customFormat="1" ht="24.75" customHeight="1">
      <c r="A9" s="28">
        <v>1</v>
      </c>
      <c r="B9" s="32" t="s">
        <v>64</v>
      </c>
      <c r="C9" s="93">
        <v>807</v>
      </c>
      <c r="D9" s="93"/>
      <c r="E9" s="93"/>
      <c r="F9" s="93"/>
      <c r="G9" s="194">
        <f>G10+G47+G56+G63+G73+G106+G126+G119+G113</f>
        <v>16288.040000000003</v>
      </c>
      <c r="H9" s="194">
        <f t="shared" ref="H9:I9" si="0">H10+H47+H56+H63+H73+H106+H126+H119+H113</f>
        <v>16161.006500000001</v>
      </c>
      <c r="I9" s="194">
        <f t="shared" si="0"/>
        <v>15980.906500000001</v>
      </c>
    </row>
    <row r="10" spans="1:9" ht="21" customHeight="1">
      <c r="A10" s="28">
        <v>2</v>
      </c>
      <c r="B10" s="32" t="s">
        <v>30</v>
      </c>
      <c r="C10" s="94">
        <v>807</v>
      </c>
      <c r="D10" s="95" t="s">
        <v>102</v>
      </c>
      <c r="E10" s="95"/>
      <c r="F10" s="95"/>
      <c r="G10" s="194">
        <f>G11+G17+G27+G36+G42</f>
        <v>10138.429500000002</v>
      </c>
      <c r="H10" s="194">
        <f>H11+H17+H27+H36+H42</f>
        <v>9783.1864999999998</v>
      </c>
      <c r="I10" s="194">
        <f>I11+I17+I27+I36+I42</f>
        <v>9383.6864999999998</v>
      </c>
    </row>
    <row r="11" spans="1:9" ht="50.25" customHeight="1">
      <c r="A11" s="28">
        <v>3</v>
      </c>
      <c r="B11" s="55" t="s">
        <v>14</v>
      </c>
      <c r="C11" s="94">
        <v>807</v>
      </c>
      <c r="D11" s="96" t="s">
        <v>104</v>
      </c>
      <c r="E11" s="96"/>
      <c r="F11" s="96"/>
      <c r="G11" s="196">
        <f>G12</f>
        <v>1461.9960000000001</v>
      </c>
      <c r="H11" s="196">
        <f t="shared" ref="H11:I13" si="1">H12</f>
        <v>1461.9960000000001</v>
      </c>
      <c r="I11" s="196">
        <f t="shared" si="1"/>
        <v>1461.9960000000001</v>
      </c>
    </row>
    <row r="12" spans="1:9" ht="18" customHeight="1">
      <c r="A12" s="28">
        <v>4</v>
      </c>
      <c r="B12" s="55" t="s">
        <v>41</v>
      </c>
      <c r="C12" s="94">
        <v>807</v>
      </c>
      <c r="D12" s="96" t="s">
        <v>104</v>
      </c>
      <c r="E12" s="96" t="s">
        <v>120</v>
      </c>
      <c r="F12" s="96"/>
      <c r="G12" s="195">
        <f>G13</f>
        <v>1461.9960000000001</v>
      </c>
      <c r="H12" s="195">
        <f t="shared" si="1"/>
        <v>1461.9960000000001</v>
      </c>
      <c r="I12" s="195">
        <f t="shared" si="1"/>
        <v>1461.9960000000001</v>
      </c>
    </row>
    <row r="13" spans="1:9" ht="33" customHeight="1">
      <c r="A13" s="28">
        <v>5</v>
      </c>
      <c r="B13" s="55" t="s">
        <v>46</v>
      </c>
      <c r="C13" s="94">
        <v>807</v>
      </c>
      <c r="D13" s="96" t="s">
        <v>104</v>
      </c>
      <c r="E13" s="96" t="s">
        <v>121</v>
      </c>
      <c r="F13" s="96"/>
      <c r="G13" s="195">
        <f>G14</f>
        <v>1461.9960000000001</v>
      </c>
      <c r="H13" s="195">
        <f t="shared" si="1"/>
        <v>1461.9960000000001</v>
      </c>
      <c r="I13" s="195">
        <f t="shared" si="1"/>
        <v>1461.9960000000001</v>
      </c>
    </row>
    <row r="14" spans="1:9" ht="37.5" customHeight="1">
      <c r="A14" s="28">
        <v>6</v>
      </c>
      <c r="B14" s="55" t="s">
        <v>143</v>
      </c>
      <c r="C14" s="94">
        <v>807</v>
      </c>
      <c r="D14" s="96" t="s">
        <v>104</v>
      </c>
      <c r="E14" s="96" t="s">
        <v>122</v>
      </c>
      <c r="F14" s="96"/>
      <c r="G14" s="195">
        <f>G16</f>
        <v>1461.9960000000001</v>
      </c>
      <c r="H14" s="195">
        <f>H16</f>
        <v>1461.9960000000001</v>
      </c>
      <c r="I14" s="195">
        <f>I16</f>
        <v>1461.9960000000001</v>
      </c>
    </row>
    <row r="15" spans="1:9" ht="91.5" customHeight="1">
      <c r="A15" s="28">
        <v>7</v>
      </c>
      <c r="B15" s="55" t="s">
        <v>160</v>
      </c>
      <c r="C15" s="94">
        <v>807</v>
      </c>
      <c r="D15" s="96" t="s">
        <v>104</v>
      </c>
      <c r="E15" s="96" t="s">
        <v>122</v>
      </c>
      <c r="F15" s="97" t="s">
        <v>42</v>
      </c>
      <c r="G15" s="195">
        <f>G14</f>
        <v>1461.9960000000001</v>
      </c>
      <c r="H15" s="195">
        <f>H14</f>
        <v>1461.9960000000001</v>
      </c>
      <c r="I15" s="195">
        <f>I14</f>
        <v>1461.9960000000001</v>
      </c>
    </row>
    <row r="16" spans="1:9" ht="33" customHeight="1">
      <c r="A16" s="28">
        <v>8</v>
      </c>
      <c r="B16" s="55" t="s">
        <v>47</v>
      </c>
      <c r="C16" s="94">
        <v>807</v>
      </c>
      <c r="D16" s="96" t="s">
        <v>104</v>
      </c>
      <c r="E16" s="96" t="s">
        <v>122</v>
      </c>
      <c r="F16" s="96" t="s">
        <v>39</v>
      </c>
      <c r="G16" s="70">
        <v>1461.9960000000001</v>
      </c>
      <c r="H16" s="70">
        <v>1461.9960000000001</v>
      </c>
      <c r="I16" s="70">
        <v>1461.9960000000001</v>
      </c>
    </row>
    <row r="17" spans="1:9" ht="66.75" customHeight="1">
      <c r="A17" s="28">
        <v>9</v>
      </c>
      <c r="B17" s="32" t="s">
        <v>161</v>
      </c>
      <c r="C17" s="94">
        <v>807</v>
      </c>
      <c r="D17" s="95" t="s">
        <v>103</v>
      </c>
      <c r="E17" s="95"/>
      <c r="F17" s="95"/>
      <c r="G17" s="196">
        <f>G18</f>
        <v>8220.3520000000008</v>
      </c>
      <c r="H17" s="196">
        <f t="shared" ref="H17:I17" si="2">H18</f>
        <v>7865.1089999999995</v>
      </c>
      <c r="I17" s="196">
        <f t="shared" si="2"/>
        <v>7465.6089999999995</v>
      </c>
    </row>
    <row r="18" spans="1:9" ht="19.5" customHeight="1">
      <c r="A18" s="28">
        <v>10</v>
      </c>
      <c r="B18" s="56" t="s">
        <v>41</v>
      </c>
      <c r="C18" s="94">
        <v>807</v>
      </c>
      <c r="D18" s="98" t="s">
        <v>103</v>
      </c>
      <c r="E18" s="98" t="s">
        <v>123</v>
      </c>
      <c r="F18" s="98"/>
      <c r="G18" s="177">
        <f t="shared" ref="G18:I19" si="3">G19</f>
        <v>8220.3520000000008</v>
      </c>
      <c r="H18" s="177">
        <f t="shared" si="3"/>
        <v>7865.1089999999995</v>
      </c>
      <c r="I18" s="177">
        <f t="shared" si="3"/>
        <v>7465.6089999999995</v>
      </c>
    </row>
    <row r="19" spans="1:9" ht="33" customHeight="1">
      <c r="A19" s="28">
        <v>11</v>
      </c>
      <c r="B19" s="56" t="s">
        <v>46</v>
      </c>
      <c r="C19" s="94">
        <v>807</v>
      </c>
      <c r="D19" s="98" t="s">
        <v>103</v>
      </c>
      <c r="E19" s="98" t="s">
        <v>124</v>
      </c>
      <c r="F19" s="98"/>
      <c r="G19" s="177">
        <f>G20</f>
        <v>8220.3520000000008</v>
      </c>
      <c r="H19" s="177">
        <f t="shared" si="3"/>
        <v>7865.1089999999995</v>
      </c>
      <c r="I19" s="177">
        <f t="shared" si="3"/>
        <v>7465.6089999999995</v>
      </c>
    </row>
    <row r="20" spans="1:9" ht="66.75" customHeight="1">
      <c r="A20" s="28">
        <v>12</v>
      </c>
      <c r="B20" s="35" t="s">
        <v>256</v>
      </c>
      <c r="C20" s="94">
        <v>807</v>
      </c>
      <c r="D20" s="98" t="s">
        <v>103</v>
      </c>
      <c r="E20" s="98" t="s">
        <v>125</v>
      </c>
      <c r="F20" s="98"/>
      <c r="G20" s="177">
        <f>G22+G24+G25</f>
        <v>8220.3520000000008</v>
      </c>
      <c r="H20" s="177">
        <f t="shared" ref="H20:I20" si="4">H22+H24+H25</f>
        <v>7865.1089999999995</v>
      </c>
      <c r="I20" s="177">
        <f t="shared" si="4"/>
        <v>7465.6089999999995</v>
      </c>
    </row>
    <row r="21" spans="1:9" ht="96.75" customHeight="1">
      <c r="A21" s="28">
        <v>13</v>
      </c>
      <c r="B21" s="35" t="s">
        <v>160</v>
      </c>
      <c r="C21" s="94">
        <v>807</v>
      </c>
      <c r="D21" s="98" t="s">
        <v>103</v>
      </c>
      <c r="E21" s="98" t="s">
        <v>125</v>
      </c>
      <c r="F21" s="98" t="s">
        <v>42</v>
      </c>
      <c r="G21" s="177">
        <f>G22</f>
        <v>4133.4589999999998</v>
      </c>
      <c r="H21" s="177">
        <f>H22</f>
        <v>4133.4589999999998</v>
      </c>
      <c r="I21" s="177">
        <f>I22</f>
        <v>4133.4589999999998</v>
      </c>
    </row>
    <row r="22" spans="1:9" ht="44.25" customHeight="1">
      <c r="A22" s="28">
        <v>14</v>
      </c>
      <c r="B22" s="35" t="s">
        <v>47</v>
      </c>
      <c r="C22" s="94">
        <v>807</v>
      </c>
      <c r="D22" s="98" t="s">
        <v>103</v>
      </c>
      <c r="E22" s="98" t="s">
        <v>126</v>
      </c>
      <c r="F22" s="98" t="s">
        <v>39</v>
      </c>
      <c r="G22" s="177">
        <v>4133.4589999999998</v>
      </c>
      <c r="H22" s="177">
        <v>4133.4589999999998</v>
      </c>
      <c r="I22" s="177">
        <v>4133.4589999999998</v>
      </c>
    </row>
    <row r="23" spans="1:9" ht="57" customHeight="1">
      <c r="A23" s="28">
        <v>15</v>
      </c>
      <c r="B23" s="56" t="s">
        <v>162</v>
      </c>
      <c r="C23" s="94">
        <v>807</v>
      </c>
      <c r="D23" s="98" t="s">
        <v>103</v>
      </c>
      <c r="E23" s="98" t="s">
        <v>126</v>
      </c>
      <c r="F23" s="98" t="s">
        <v>43</v>
      </c>
      <c r="G23" s="177">
        <f>G24</f>
        <v>4083.8270000000002</v>
      </c>
      <c r="H23" s="177">
        <f>H24</f>
        <v>3728.5839999999998</v>
      </c>
      <c r="I23" s="177">
        <f>I24</f>
        <v>3329.0839999999998</v>
      </c>
    </row>
    <row r="24" spans="1:9" ht="43.5" customHeight="1">
      <c r="A24" s="28">
        <v>16</v>
      </c>
      <c r="B24" s="56" t="s">
        <v>116</v>
      </c>
      <c r="C24" s="94">
        <v>807</v>
      </c>
      <c r="D24" s="98" t="s">
        <v>103</v>
      </c>
      <c r="E24" s="98" t="s">
        <v>126</v>
      </c>
      <c r="F24" s="98" t="s">
        <v>37</v>
      </c>
      <c r="G24" s="177">
        <v>4083.8270000000002</v>
      </c>
      <c r="H24" s="177">
        <v>3728.5839999999998</v>
      </c>
      <c r="I24" s="177">
        <v>3329.0839999999998</v>
      </c>
    </row>
    <row r="25" spans="1:9" ht="17.25" customHeight="1">
      <c r="A25" s="28">
        <v>17</v>
      </c>
      <c r="B25" s="35" t="s">
        <v>49</v>
      </c>
      <c r="C25" s="94">
        <v>807</v>
      </c>
      <c r="D25" s="98" t="s">
        <v>103</v>
      </c>
      <c r="E25" s="98" t="s">
        <v>126</v>
      </c>
      <c r="F25" s="98" t="s">
        <v>50</v>
      </c>
      <c r="G25" s="177">
        <f>G26</f>
        <v>3.0659999999999998</v>
      </c>
      <c r="H25" s="177">
        <f>H26</f>
        <v>3.0659999999999998</v>
      </c>
      <c r="I25" s="177">
        <f>I26</f>
        <v>3.0659999999999998</v>
      </c>
    </row>
    <row r="26" spans="1:9" ht="27" customHeight="1">
      <c r="A26" s="28">
        <v>18</v>
      </c>
      <c r="B26" s="35" t="s">
        <v>51</v>
      </c>
      <c r="C26" s="94">
        <v>807</v>
      </c>
      <c r="D26" s="98" t="s">
        <v>103</v>
      </c>
      <c r="E26" s="98" t="s">
        <v>126</v>
      </c>
      <c r="F26" s="98" t="s">
        <v>40</v>
      </c>
      <c r="G26" s="177">
        <v>3.0659999999999998</v>
      </c>
      <c r="H26" s="177">
        <v>3.0659999999999998</v>
      </c>
      <c r="I26" s="177">
        <v>3.0659999999999998</v>
      </c>
    </row>
    <row r="27" spans="1:9" s="53" customFormat="1" ht="49.5" customHeight="1">
      <c r="A27" s="28">
        <v>19</v>
      </c>
      <c r="B27" s="99" t="s">
        <v>213</v>
      </c>
      <c r="C27" s="93">
        <v>807</v>
      </c>
      <c r="D27" s="100" t="s">
        <v>105</v>
      </c>
      <c r="E27" s="100"/>
      <c r="F27" s="100"/>
      <c r="G27" s="197">
        <f>G28+G32</f>
        <v>442.68149999999997</v>
      </c>
      <c r="H27" s="197">
        <f t="shared" ref="H27:I27" si="5">H28+H32</f>
        <v>442.68149999999997</v>
      </c>
      <c r="I27" s="197">
        <f t="shared" si="5"/>
        <v>442.68149999999997</v>
      </c>
    </row>
    <row r="28" spans="1:9" ht="18" customHeight="1">
      <c r="A28" s="28">
        <v>20</v>
      </c>
      <c r="B28" s="35" t="s">
        <v>146</v>
      </c>
      <c r="C28" s="94">
        <v>807</v>
      </c>
      <c r="D28" s="101" t="s">
        <v>105</v>
      </c>
      <c r="E28" s="98" t="s">
        <v>127</v>
      </c>
      <c r="F28" s="101"/>
      <c r="G28" s="177">
        <f t="shared" ref="G28:I30" si="6">G29</f>
        <v>16.976500000000001</v>
      </c>
      <c r="H28" s="177">
        <f t="shared" si="6"/>
        <v>16.976500000000001</v>
      </c>
      <c r="I28" s="177">
        <f t="shared" si="6"/>
        <v>16.976500000000001</v>
      </c>
    </row>
    <row r="29" spans="1:9" ht="98.25" customHeight="1">
      <c r="A29" s="28">
        <v>21</v>
      </c>
      <c r="B29" s="34" t="s">
        <v>147</v>
      </c>
      <c r="C29" s="94">
        <v>807</v>
      </c>
      <c r="D29" s="101" t="s">
        <v>105</v>
      </c>
      <c r="E29" s="101" t="s">
        <v>144</v>
      </c>
      <c r="F29" s="101"/>
      <c r="G29" s="177">
        <f t="shared" si="6"/>
        <v>16.976500000000001</v>
      </c>
      <c r="H29" s="177">
        <f t="shared" si="6"/>
        <v>16.976500000000001</v>
      </c>
      <c r="I29" s="177">
        <f t="shared" si="6"/>
        <v>16.976500000000001</v>
      </c>
    </row>
    <row r="30" spans="1:9" ht="15" customHeight="1">
      <c r="A30" s="28">
        <v>22</v>
      </c>
      <c r="B30" s="34" t="s">
        <v>31</v>
      </c>
      <c r="C30" s="94">
        <v>807</v>
      </c>
      <c r="D30" s="101" t="s">
        <v>105</v>
      </c>
      <c r="E30" s="101" t="s">
        <v>144</v>
      </c>
      <c r="F30" s="101" t="s">
        <v>53</v>
      </c>
      <c r="G30" s="177">
        <f t="shared" si="6"/>
        <v>16.976500000000001</v>
      </c>
      <c r="H30" s="177">
        <f t="shared" si="6"/>
        <v>16.976500000000001</v>
      </c>
      <c r="I30" s="177">
        <f t="shared" si="6"/>
        <v>16.976500000000001</v>
      </c>
    </row>
    <row r="31" spans="1:9" ht="33.75" customHeight="1">
      <c r="A31" s="28">
        <v>23</v>
      </c>
      <c r="B31" s="34" t="s">
        <v>36</v>
      </c>
      <c r="C31" s="94">
        <v>807</v>
      </c>
      <c r="D31" s="101" t="s">
        <v>105</v>
      </c>
      <c r="E31" s="101" t="s">
        <v>144</v>
      </c>
      <c r="F31" s="101" t="s">
        <v>38</v>
      </c>
      <c r="G31" s="102">
        <v>16.976500000000001</v>
      </c>
      <c r="H31" s="102">
        <v>16.976500000000001</v>
      </c>
      <c r="I31" s="102">
        <v>16.976500000000001</v>
      </c>
    </row>
    <row r="32" spans="1:9" ht="16.5" customHeight="1">
      <c r="A32" s="28">
        <v>24</v>
      </c>
      <c r="B32" s="35" t="s">
        <v>146</v>
      </c>
      <c r="C32" s="94">
        <v>807</v>
      </c>
      <c r="D32" s="101" t="s">
        <v>105</v>
      </c>
      <c r="E32" s="98" t="s">
        <v>127</v>
      </c>
      <c r="F32" s="101"/>
      <c r="G32" s="177">
        <f t="shared" ref="G32:I34" si="7">G33</f>
        <v>425.70499999999998</v>
      </c>
      <c r="H32" s="177">
        <f t="shared" si="7"/>
        <v>425.70499999999998</v>
      </c>
      <c r="I32" s="177">
        <f t="shared" si="7"/>
        <v>425.70499999999998</v>
      </c>
    </row>
    <row r="33" spans="1:9" ht="101.25" customHeight="1">
      <c r="A33" s="28">
        <v>25</v>
      </c>
      <c r="B33" s="34" t="s">
        <v>343</v>
      </c>
      <c r="C33" s="94">
        <v>807</v>
      </c>
      <c r="D33" s="101" t="s">
        <v>105</v>
      </c>
      <c r="E33" s="101" t="s">
        <v>217</v>
      </c>
      <c r="F33" s="101"/>
      <c r="G33" s="177">
        <f t="shared" si="7"/>
        <v>425.70499999999998</v>
      </c>
      <c r="H33" s="177">
        <f t="shared" si="7"/>
        <v>425.70499999999998</v>
      </c>
      <c r="I33" s="177">
        <f t="shared" si="7"/>
        <v>425.70499999999998</v>
      </c>
    </row>
    <row r="34" spans="1:9" ht="23.25" customHeight="1">
      <c r="A34" s="28">
        <v>26</v>
      </c>
      <c r="B34" s="34" t="s">
        <v>31</v>
      </c>
      <c r="C34" s="94">
        <v>807</v>
      </c>
      <c r="D34" s="101" t="s">
        <v>105</v>
      </c>
      <c r="E34" s="101" t="s">
        <v>217</v>
      </c>
      <c r="F34" s="101" t="s">
        <v>53</v>
      </c>
      <c r="G34" s="177">
        <f t="shared" si="7"/>
        <v>425.70499999999998</v>
      </c>
      <c r="H34" s="177">
        <f t="shared" si="7"/>
        <v>425.70499999999998</v>
      </c>
      <c r="I34" s="177">
        <f t="shared" si="7"/>
        <v>425.70499999999998</v>
      </c>
    </row>
    <row r="35" spans="1:9" ht="25.5" customHeight="1">
      <c r="A35" s="28">
        <v>27</v>
      </c>
      <c r="B35" s="34" t="s">
        <v>36</v>
      </c>
      <c r="C35" s="94">
        <v>807</v>
      </c>
      <c r="D35" s="101" t="s">
        <v>105</v>
      </c>
      <c r="E35" s="101" t="s">
        <v>217</v>
      </c>
      <c r="F35" s="101" t="s">
        <v>38</v>
      </c>
      <c r="G35" s="102">
        <v>425.70499999999998</v>
      </c>
      <c r="H35" s="102">
        <v>425.70499999999998</v>
      </c>
      <c r="I35" s="102">
        <v>425.70499999999998</v>
      </c>
    </row>
    <row r="36" spans="1:9" s="53" customFormat="1" ht="27" customHeight="1">
      <c r="A36" s="28">
        <v>28</v>
      </c>
      <c r="B36" s="61" t="s">
        <v>18</v>
      </c>
      <c r="C36" s="93">
        <v>807</v>
      </c>
      <c r="D36" s="103" t="s">
        <v>106</v>
      </c>
      <c r="E36" s="103"/>
      <c r="F36" s="104"/>
      <c r="G36" s="197">
        <f>G37</f>
        <v>10</v>
      </c>
      <c r="H36" s="197">
        <f t="shared" ref="H36:I40" si="8">H37</f>
        <v>10</v>
      </c>
      <c r="I36" s="197">
        <f t="shared" si="8"/>
        <v>10</v>
      </c>
    </row>
    <row r="37" spans="1:9" ht="24" customHeight="1">
      <c r="A37" s="28">
        <v>29</v>
      </c>
      <c r="B37" s="34" t="s">
        <v>41</v>
      </c>
      <c r="C37" s="94">
        <v>807</v>
      </c>
      <c r="D37" s="98" t="s">
        <v>106</v>
      </c>
      <c r="E37" s="98" t="s">
        <v>120</v>
      </c>
      <c r="F37" s="105"/>
      <c r="G37" s="177">
        <f>G38</f>
        <v>10</v>
      </c>
      <c r="H37" s="177">
        <f t="shared" si="8"/>
        <v>10</v>
      </c>
      <c r="I37" s="177">
        <f t="shared" si="8"/>
        <v>10</v>
      </c>
    </row>
    <row r="38" spans="1:9" ht="31.5" customHeight="1">
      <c r="A38" s="28">
        <v>30</v>
      </c>
      <c r="B38" s="57" t="s">
        <v>0</v>
      </c>
      <c r="C38" s="94">
        <v>807</v>
      </c>
      <c r="D38" s="98" t="s">
        <v>106</v>
      </c>
      <c r="E38" s="98" t="s">
        <v>129</v>
      </c>
      <c r="F38" s="105"/>
      <c r="G38" s="177">
        <f>G40</f>
        <v>10</v>
      </c>
      <c r="H38" s="177">
        <f>H40</f>
        <v>10</v>
      </c>
      <c r="I38" s="177">
        <f>I40</f>
        <v>10</v>
      </c>
    </row>
    <row r="39" spans="1:9" ht="36" customHeight="1">
      <c r="A39" s="28">
        <v>31</v>
      </c>
      <c r="B39" s="58" t="s">
        <v>6</v>
      </c>
      <c r="C39" s="94">
        <v>807</v>
      </c>
      <c r="D39" s="98" t="s">
        <v>106</v>
      </c>
      <c r="E39" s="98" t="s">
        <v>130</v>
      </c>
      <c r="F39" s="105"/>
      <c r="G39" s="177">
        <f>G40</f>
        <v>10</v>
      </c>
      <c r="H39" s="177">
        <f>H40</f>
        <v>10</v>
      </c>
      <c r="I39" s="177">
        <f>I40</f>
        <v>10</v>
      </c>
    </row>
    <row r="40" spans="1:9" ht="34.5" customHeight="1">
      <c r="A40" s="28">
        <v>32</v>
      </c>
      <c r="B40" s="35" t="s">
        <v>49</v>
      </c>
      <c r="C40" s="94">
        <v>807</v>
      </c>
      <c r="D40" s="98" t="s">
        <v>106</v>
      </c>
      <c r="E40" s="98" t="s">
        <v>130</v>
      </c>
      <c r="F40" s="106">
        <v>800</v>
      </c>
      <c r="G40" s="177">
        <f>G41</f>
        <v>10</v>
      </c>
      <c r="H40" s="177">
        <f t="shared" si="8"/>
        <v>10</v>
      </c>
      <c r="I40" s="177">
        <f t="shared" si="8"/>
        <v>10</v>
      </c>
    </row>
    <row r="41" spans="1:9" ht="29.25" customHeight="1">
      <c r="A41" s="28">
        <v>33</v>
      </c>
      <c r="B41" s="57" t="s">
        <v>63</v>
      </c>
      <c r="C41" s="94">
        <v>807</v>
      </c>
      <c r="D41" s="98" t="s">
        <v>106</v>
      </c>
      <c r="E41" s="98" t="s">
        <v>130</v>
      </c>
      <c r="F41" s="105">
        <v>870</v>
      </c>
      <c r="G41" s="177">
        <v>10</v>
      </c>
      <c r="H41" s="177">
        <v>10</v>
      </c>
      <c r="I41" s="177">
        <v>10</v>
      </c>
    </row>
    <row r="42" spans="1:9" ht="33" customHeight="1">
      <c r="A42" s="28">
        <v>34</v>
      </c>
      <c r="B42" s="59" t="s">
        <v>52</v>
      </c>
      <c r="C42" s="94">
        <v>807</v>
      </c>
      <c r="D42" s="103" t="s">
        <v>107</v>
      </c>
      <c r="E42" s="103"/>
      <c r="F42" s="103"/>
      <c r="G42" s="197">
        <f>G43</f>
        <v>3.4</v>
      </c>
      <c r="H42" s="197">
        <f t="shared" ref="H42:I42" si="9">H43</f>
        <v>3.4</v>
      </c>
      <c r="I42" s="197">
        <f t="shared" si="9"/>
        <v>3.4</v>
      </c>
    </row>
    <row r="43" spans="1:9" ht="58.5" customHeight="1">
      <c r="A43" s="28">
        <v>35</v>
      </c>
      <c r="B43" s="60" t="s">
        <v>150</v>
      </c>
      <c r="C43" s="94">
        <v>807</v>
      </c>
      <c r="D43" s="107" t="s">
        <v>107</v>
      </c>
      <c r="E43" s="107" t="s">
        <v>131</v>
      </c>
      <c r="F43" s="107"/>
      <c r="G43" s="177">
        <f>G44</f>
        <v>3.4</v>
      </c>
      <c r="H43" s="177">
        <f t="shared" ref="H43:I45" si="10">H44</f>
        <v>3.4</v>
      </c>
      <c r="I43" s="177">
        <f t="shared" si="10"/>
        <v>3.4</v>
      </c>
    </row>
    <row r="44" spans="1:9" ht="58.5" customHeight="1">
      <c r="A44" s="28">
        <v>36</v>
      </c>
      <c r="B44" s="60" t="s">
        <v>145</v>
      </c>
      <c r="C44" s="94">
        <v>807</v>
      </c>
      <c r="D44" s="107" t="s">
        <v>107</v>
      </c>
      <c r="E44" s="107" t="s">
        <v>132</v>
      </c>
      <c r="F44" s="107"/>
      <c r="G44" s="177">
        <f>G45</f>
        <v>3.4</v>
      </c>
      <c r="H44" s="177">
        <f t="shared" si="10"/>
        <v>3.4</v>
      </c>
      <c r="I44" s="177">
        <f t="shared" si="10"/>
        <v>3.4</v>
      </c>
    </row>
    <row r="45" spans="1:9" ht="40.5" customHeight="1">
      <c r="A45" s="28">
        <v>37</v>
      </c>
      <c r="B45" s="35" t="s">
        <v>117</v>
      </c>
      <c r="C45" s="94">
        <v>807</v>
      </c>
      <c r="D45" s="107" t="s">
        <v>107</v>
      </c>
      <c r="E45" s="107" t="s">
        <v>132</v>
      </c>
      <c r="F45" s="108" t="s">
        <v>43</v>
      </c>
      <c r="G45" s="177">
        <f>G46</f>
        <v>3.4</v>
      </c>
      <c r="H45" s="177">
        <f t="shared" si="10"/>
        <v>3.4</v>
      </c>
      <c r="I45" s="177">
        <f t="shared" si="10"/>
        <v>3.4</v>
      </c>
    </row>
    <row r="46" spans="1:9" ht="52.5" customHeight="1">
      <c r="A46" s="28">
        <v>38</v>
      </c>
      <c r="B46" s="35" t="s">
        <v>116</v>
      </c>
      <c r="C46" s="94">
        <v>807</v>
      </c>
      <c r="D46" s="107" t="s">
        <v>107</v>
      </c>
      <c r="E46" s="107" t="s">
        <v>132</v>
      </c>
      <c r="F46" s="109" t="s">
        <v>37</v>
      </c>
      <c r="G46" s="177">
        <v>3.4</v>
      </c>
      <c r="H46" s="177">
        <v>3.4</v>
      </c>
      <c r="I46" s="177">
        <v>3.4</v>
      </c>
    </row>
    <row r="47" spans="1:9" ht="35.25" customHeight="1">
      <c r="A47" s="28">
        <v>39</v>
      </c>
      <c r="B47" s="61" t="s">
        <v>55</v>
      </c>
      <c r="C47" s="93">
        <v>807</v>
      </c>
      <c r="D47" s="103" t="s">
        <v>108</v>
      </c>
      <c r="E47" s="103"/>
      <c r="F47" s="103"/>
      <c r="G47" s="197">
        <f>G48</f>
        <v>176.4</v>
      </c>
      <c r="H47" s="197">
        <f t="shared" ref="H47:I47" si="11">H48</f>
        <v>182.6</v>
      </c>
      <c r="I47" s="197">
        <f t="shared" si="11"/>
        <v>0</v>
      </c>
    </row>
    <row r="48" spans="1:9" ht="33" customHeight="1">
      <c r="A48" s="28">
        <v>40</v>
      </c>
      <c r="B48" s="35" t="s">
        <v>56</v>
      </c>
      <c r="C48" s="94">
        <v>807</v>
      </c>
      <c r="D48" s="98" t="s">
        <v>109</v>
      </c>
      <c r="E48" s="103"/>
      <c r="F48" s="103"/>
      <c r="G48" s="177">
        <f>G50</f>
        <v>176.4</v>
      </c>
      <c r="H48" s="177">
        <f t="shared" ref="H48:I48" si="12">H50</f>
        <v>182.6</v>
      </c>
      <c r="I48" s="177">
        <f t="shared" si="12"/>
        <v>0</v>
      </c>
    </row>
    <row r="49" spans="1:9" ht="33" customHeight="1">
      <c r="A49" s="28">
        <v>41</v>
      </c>
      <c r="B49" s="35" t="s">
        <v>41</v>
      </c>
      <c r="C49" s="94">
        <v>807</v>
      </c>
      <c r="D49" s="98" t="s">
        <v>109</v>
      </c>
      <c r="E49" s="98" t="s">
        <v>123</v>
      </c>
      <c r="F49" s="103"/>
      <c r="G49" s="198">
        <f>G50</f>
        <v>176.4</v>
      </c>
      <c r="H49" s="198">
        <f t="shared" ref="H49:I50" si="13">H50</f>
        <v>182.6</v>
      </c>
      <c r="I49" s="198">
        <f t="shared" si="13"/>
        <v>0</v>
      </c>
    </row>
    <row r="50" spans="1:9" ht="68.25" customHeight="1">
      <c r="A50" s="28">
        <v>42</v>
      </c>
      <c r="B50" s="60" t="s">
        <v>1</v>
      </c>
      <c r="C50" s="94">
        <v>807</v>
      </c>
      <c r="D50" s="98" t="s">
        <v>109</v>
      </c>
      <c r="E50" s="98" t="s">
        <v>131</v>
      </c>
      <c r="F50" s="103"/>
      <c r="G50" s="177">
        <f>G51</f>
        <v>176.4</v>
      </c>
      <c r="H50" s="177">
        <f t="shared" si="13"/>
        <v>182.6</v>
      </c>
      <c r="I50" s="177">
        <f t="shared" si="13"/>
        <v>0</v>
      </c>
    </row>
    <row r="51" spans="1:9" ht="65.25" customHeight="1">
      <c r="A51" s="28">
        <v>43</v>
      </c>
      <c r="B51" s="35" t="s">
        <v>57</v>
      </c>
      <c r="C51" s="94">
        <v>807</v>
      </c>
      <c r="D51" s="98" t="s">
        <v>109</v>
      </c>
      <c r="E51" s="98" t="s">
        <v>133</v>
      </c>
      <c r="F51" s="103"/>
      <c r="G51" s="177">
        <f>G52+G54</f>
        <v>176.4</v>
      </c>
      <c r="H51" s="177">
        <f t="shared" ref="H51:I51" si="14">H52+H54</f>
        <v>182.6</v>
      </c>
      <c r="I51" s="177">
        <f t="shared" si="14"/>
        <v>0</v>
      </c>
    </row>
    <row r="52" spans="1:9" ht="72.75" customHeight="1">
      <c r="A52" s="28">
        <v>44</v>
      </c>
      <c r="B52" s="35" t="s">
        <v>48</v>
      </c>
      <c r="C52" s="94">
        <v>807</v>
      </c>
      <c r="D52" s="98" t="s">
        <v>109</v>
      </c>
      <c r="E52" s="98" t="s">
        <v>133</v>
      </c>
      <c r="F52" s="98" t="s">
        <v>42</v>
      </c>
      <c r="G52" s="177">
        <f>G53</f>
        <v>152.804</v>
      </c>
      <c r="H52" s="177">
        <f t="shared" ref="H52:I52" si="15">H53</f>
        <v>159.00399999999999</v>
      </c>
      <c r="I52" s="177">
        <f t="shared" si="15"/>
        <v>0</v>
      </c>
    </row>
    <row r="53" spans="1:9" ht="42" customHeight="1">
      <c r="A53" s="28">
        <v>45</v>
      </c>
      <c r="B53" s="35" t="s">
        <v>47</v>
      </c>
      <c r="C53" s="94">
        <v>807</v>
      </c>
      <c r="D53" s="98" t="s">
        <v>109</v>
      </c>
      <c r="E53" s="98" t="s">
        <v>133</v>
      </c>
      <c r="F53" s="98" t="s">
        <v>39</v>
      </c>
      <c r="G53" s="177">
        <v>152.804</v>
      </c>
      <c r="H53" s="177">
        <f>6.2+152.804</f>
        <v>159.00399999999999</v>
      </c>
      <c r="I53" s="177">
        <v>0</v>
      </c>
    </row>
    <row r="54" spans="1:9" ht="50.25" customHeight="1">
      <c r="A54" s="28">
        <v>46</v>
      </c>
      <c r="B54" s="56" t="s">
        <v>115</v>
      </c>
      <c r="C54" s="94">
        <v>807</v>
      </c>
      <c r="D54" s="98" t="s">
        <v>109</v>
      </c>
      <c r="E54" s="98" t="s">
        <v>133</v>
      </c>
      <c r="F54" s="98" t="s">
        <v>43</v>
      </c>
      <c r="G54" s="177">
        <f>G55</f>
        <v>23.596</v>
      </c>
      <c r="H54" s="177">
        <f t="shared" ref="H54" si="16">H55</f>
        <v>23.596</v>
      </c>
      <c r="I54" s="177">
        <v>0</v>
      </c>
    </row>
    <row r="55" spans="1:9" ht="48.75" customHeight="1">
      <c r="A55" s="28">
        <v>47</v>
      </c>
      <c r="B55" s="56" t="s">
        <v>116</v>
      </c>
      <c r="C55" s="94">
        <v>807</v>
      </c>
      <c r="D55" s="98" t="s">
        <v>109</v>
      </c>
      <c r="E55" s="98" t="s">
        <v>133</v>
      </c>
      <c r="F55" s="98" t="s">
        <v>37</v>
      </c>
      <c r="G55" s="177">
        <v>23.596</v>
      </c>
      <c r="H55" s="177">
        <v>23.596</v>
      </c>
      <c r="I55" s="177">
        <v>0</v>
      </c>
    </row>
    <row r="56" spans="1:9" ht="33" customHeight="1">
      <c r="A56" s="28">
        <v>48</v>
      </c>
      <c r="B56" s="61" t="s">
        <v>34</v>
      </c>
      <c r="C56" s="93">
        <v>807</v>
      </c>
      <c r="D56" s="103" t="s">
        <v>96</v>
      </c>
      <c r="E56" s="98"/>
      <c r="F56" s="98"/>
      <c r="G56" s="197">
        <f>G57</f>
        <v>51.435000000000002</v>
      </c>
      <c r="H56" s="197">
        <f t="shared" ref="H56:I57" si="17">H57</f>
        <v>51.435000000000002</v>
      </c>
      <c r="I56" s="197">
        <f t="shared" si="17"/>
        <v>51.435000000000002</v>
      </c>
    </row>
    <row r="57" spans="1:9" ht="52.5" customHeight="1">
      <c r="A57" s="28">
        <v>49</v>
      </c>
      <c r="B57" s="35" t="s">
        <v>265</v>
      </c>
      <c r="C57" s="94">
        <v>807</v>
      </c>
      <c r="D57" s="98" t="s">
        <v>97</v>
      </c>
      <c r="E57" s="98"/>
      <c r="F57" s="98"/>
      <c r="G57" s="177">
        <f>G58</f>
        <v>51.435000000000002</v>
      </c>
      <c r="H57" s="177">
        <f t="shared" si="17"/>
        <v>51.435000000000002</v>
      </c>
      <c r="I57" s="177">
        <f t="shared" si="17"/>
        <v>51.435000000000002</v>
      </c>
    </row>
    <row r="58" spans="1:9" ht="49.5" customHeight="1">
      <c r="A58" s="28">
        <v>50</v>
      </c>
      <c r="B58" s="35" t="s">
        <v>118</v>
      </c>
      <c r="C58" s="94">
        <v>807</v>
      </c>
      <c r="D58" s="98" t="s">
        <v>97</v>
      </c>
      <c r="E58" s="98" t="s">
        <v>259</v>
      </c>
      <c r="F58" s="98"/>
      <c r="G58" s="177">
        <f t="shared" ref="G58:I59" si="18">G59</f>
        <v>51.435000000000002</v>
      </c>
      <c r="H58" s="177">
        <f t="shared" si="18"/>
        <v>51.435000000000002</v>
      </c>
      <c r="I58" s="177">
        <f t="shared" si="18"/>
        <v>51.435000000000002</v>
      </c>
    </row>
    <row r="59" spans="1:9" ht="50.25" customHeight="1">
      <c r="A59" s="28">
        <v>51</v>
      </c>
      <c r="B59" s="35" t="s">
        <v>260</v>
      </c>
      <c r="C59" s="94">
        <v>807</v>
      </c>
      <c r="D59" s="98" t="s">
        <v>97</v>
      </c>
      <c r="E59" s="98" t="s">
        <v>261</v>
      </c>
      <c r="F59" s="98"/>
      <c r="G59" s="177">
        <f>G60</f>
        <v>51.435000000000002</v>
      </c>
      <c r="H59" s="177">
        <f t="shared" si="18"/>
        <v>51.435000000000002</v>
      </c>
      <c r="I59" s="177">
        <f t="shared" si="18"/>
        <v>51.435000000000002</v>
      </c>
    </row>
    <row r="60" spans="1:9" s="33" customFormat="1" ht="138.75" customHeight="1">
      <c r="A60" s="28">
        <v>52</v>
      </c>
      <c r="B60" s="37" t="s">
        <v>262</v>
      </c>
      <c r="C60" s="110">
        <v>807</v>
      </c>
      <c r="D60" s="98" t="s">
        <v>97</v>
      </c>
      <c r="E60" s="101" t="s">
        <v>263</v>
      </c>
      <c r="F60" s="101"/>
      <c r="G60" s="177">
        <f t="shared" ref="G60:I61" si="19">G61</f>
        <v>51.435000000000002</v>
      </c>
      <c r="H60" s="177">
        <f t="shared" si="19"/>
        <v>51.435000000000002</v>
      </c>
      <c r="I60" s="177">
        <f t="shared" si="19"/>
        <v>51.435000000000002</v>
      </c>
    </row>
    <row r="61" spans="1:9" s="33" customFormat="1" ht="33" customHeight="1">
      <c r="A61" s="28">
        <v>53</v>
      </c>
      <c r="B61" s="34" t="s">
        <v>117</v>
      </c>
      <c r="C61" s="110">
        <v>807</v>
      </c>
      <c r="D61" s="98" t="s">
        <v>97</v>
      </c>
      <c r="E61" s="101" t="s">
        <v>263</v>
      </c>
      <c r="F61" s="101" t="s">
        <v>43</v>
      </c>
      <c r="G61" s="177">
        <f t="shared" si="19"/>
        <v>51.435000000000002</v>
      </c>
      <c r="H61" s="177">
        <f t="shared" si="19"/>
        <v>51.435000000000002</v>
      </c>
      <c r="I61" s="177">
        <f t="shared" si="19"/>
        <v>51.435000000000002</v>
      </c>
    </row>
    <row r="62" spans="1:9" s="33" customFormat="1" ht="33" customHeight="1">
      <c r="A62" s="28">
        <v>54</v>
      </c>
      <c r="B62" s="34" t="s">
        <v>2</v>
      </c>
      <c r="C62" s="110">
        <v>807</v>
      </c>
      <c r="D62" s="98" t="s">
        <v>97</v>
      </c>
      <c r="E62" s="101" t="s">
        <v>263</v>
      </c>
      <c r="F62" s="101" t="s">
        <v>37</v>
      </c>
      <c r="G62" s="177">
        <v>51.435000000000002</v>
      </c>
      <c r="H62" s="177">
        <v>51.435000000000002</v>
      </c>
      <c r="I62" s="177">
        <v>51.435000000000002</v>
      </c>
    </row>
    <row r="63" spans="1:9" ht="26.25" customHeight="1">
      <c r="A63" s="28">
        <v>55</v>
      </c>
      <c r="B63" s="61" t="s">
        <v>3</v>
      </c>
      <c r="C63" s="93">
        <v>807</v>
      </c>
      <c r="D63" s="103" t="s">
        <v>98</v>
      </c>
      <c r="E63" s="98"/>
      <c r="F63" s="98"/>
      <c r="G63" s="197">
        <f t="shared" ref="G63:I65" si="20">G64</f>
        <v>1238.08</v>
      </c>
      <c r="H63" s="197">
        <f t="shared" si="20"/>
        <v>1227.58</v>
      </c>
      <c r="I63" s="197">
        <f t="shared" si="20"/>
        <v>1230.08</v>
      </c>
    </row>
    <row r="64" spans="1:9" ht="26.25" customHeight="1">
      <c r="A64" s="28">
        <v>56</v>
      </c>
      <c r="B64" s="62" t="s">
        <v>54</v>
      </c>
      <c r="C64" s="94">
        <v>807</v>
      </c>
      <c r="D64" s="98" t="s">
        <v>99</v>
      </c>
      <c r="E64" s="103"/>
      <c r="F64" s="103"/>
      <c r="G64" s="197">
        <f>G65</f>
        <v>1238.08</v>
      </c>
      <c r="H64" s="197">
        <f t="shared" si="20"/>
        <v>1227.58</v>
      </c>
      <c r="I64" s="197">
        <f t="shared" si="20"/>
        <v>1230.08</v>
      </c>
    </row>
    <row r="65" spans="1:9" ht="52.5" customHeight="1">
      <c r="A65" s="28">
        <v>57</v>
      </c>
      <c r="B65" s="35" t="s">
        <v>118</v>
      </c>
      <c r="C65" s="94">
        <v>807</v>
      </c>
      <c r="D65" s="98" t="s">
        <v>99</v>
      </c>
      <c r="E65" s="98" t="s">
        <v>135</v>
      </c>
      <c r="F65" s="98"/>
      <c r="G65" s="177">
        <f>G66</f>
        <v>1238.08</v>
      </c>
      <c r="H65" s="177">
        <f t="shared" si="20"/>
        <v>1227.58</v>
      </c>
      <c r="I65" s="177">
        <f t="shared" si="20"/>
        <v>1230.08</v>
      </c>
    </row>
    <row r="66" spans="1:9" ht="48" customHeight="1">
      <c r="A66" s="28">
        <v>58</v>
      </c>
      <c r="B66" s="56" t="s">
        <v>218</v>
      </c>
      <c r="C66" s="94">
        <v>807</v>
      </c>
      <c r="D66" s="98" t="s">
        <v>99</v>
      </c>
      <c r="E66" s="98" t="s">
        <v>134</v>
      </c>
      <c r="F66" s="98"/>
      <c r="G66" s="177">
        <f>G67+G70</f>
        <v>1238.08</v>
      </c>
      <c r="H66" s="177">
        <f t="shared" ref="H66:I66" si="21">H67+H70</f>
        <v>1227.58</v>
      </c>
      <c r="I66" s="177">
        <f t="shared" si="21"/>
        <v>1230.08</v>
      </c>
    </row>
    <row r="67" spans="1:9" ht="139.5" customHeight="1">
      <c r="A67" s="28">
        <v>59</v>
      </c>
      <c r="B67" s="56" t="s">
        <v>257</v>
      </c>
      <c r="C67" s="54">
        <v>807</v>
      </c>
      <c r="D67" s="98" t="s">
        <v>99</v>
      </c>
      <c r="E67" s="98" t="s">
        <v>270</v>
      </c>
      <c r="F67" s="98"/>
      <c r="G67" s="177">
        <f t="shared" ref="G67:I68" si="22">G68</f>
        <v>975.9799999999999</v>
      </c>
      <c r="H67" s="177">
        <f t="shared" si="22"/>
        <v>975.9799999999999</v>
      </c>
      <c r="I67" s="177">
        <f t="shared" si="22"/>
        <v>975.9799999999999</v>
      </c>
    </row>
    <row r="68" spans="1:9" ht="38.25" customHeight="1">
      <c r="A68" s="28">
        <v>60</v>
      </c>
      <c r="B68" s="34" t="s">
        <v>117</v>
      </c>
      <c r="C68" s="36">
        <v>807</v>
      </c>
      <c r="D68" s="98" t="s">
        <v>99</v>
      </c>
      <c r="E68" s="98" t="s">
        <v>270</v>
      </c>
      <c r="F68" s="101" t="s">
        <v>43</v>
      </c>
      <c r="G68" s="177">
        <f t="shared" si="22"/>
        <v>975.9799999999999</v>
      </c>
      <c r="H68" s="177">
        <f t="shared" si="22"/>
        <v>975.9799999999999</v>
      </c>
      <c r="I68" s="177">
        <f t="shared" si="22"/>
        <v>975.9799999999999</v>
      </c>
    </row>
    <row r="69" spans="1:9" ht="48.75" customHeight="1">
      <c r="A69" s="28">
        <v>61</v>
      </c>
      <c r="B69" s="35" t="s">
        <v>116</v>
      </c>
      <c r="C69" s="54">
        <v>807</v>
      </c>
      <c r="D69" s="98" t="s">
        <v>99</v>
      </c>
      <c r="E69" s="98" t="s">
        <v>270</v>
      </c>
      <c r="F69" s="98" t="s">
        <v>37</v>
      </c>
      <c r="G69" s="177">
        <f>1238.08-262.1</f>
        <v>975.9799999999999</v>
      </c>
      <c r="H69" s="177">
        <f>1227.58-251.6</f>
        <v>975.9799999999999</v>
      </c>
      <c r="I69" s="177">
        <f>1230.08-254.1</f>
        <v>975.9799999999999</v>
      </c>
    </row>
    <row r="70" spans="1:9" ht="148.5" customHeight="1">
      <c r="A70" s="28">
        <v>62</v>
      </c>
      <c r="B70" s="56" t="s">
        <v>219</v>
      </c>
      <c r="C70" s="94">
        <v>807</v>
      </c>
      <c r="D70" s="98" t="s">
        <v>99</v>
      </c>
      <c r="E70" s="98" t="s">
        <v>136</v>
      </c>
      <c r="F70" s="98"/>
      <c r="G70" s="177">
        <f t="shared" ref="G70:I71" si="23">G71</f>
        <v>262.10000000000002</v>
      </c>
      <c r="H70" s="177">
        <f t="shared" si="23"/>
        <v>251.6</v>
      </c>
      <c r="I70" s="177">
        <f t="shared" si="23"/>
        <v>254.1</v>
      </c>
    </row>
    <row r="71" spans="1:9" ht="38.25" customHeight="1">
      <c r="A71" s="28">
        <v>63</v>
      </c>
      <c r="B71" s="34" t="s">
        <v>117</v>
      </c>
      <c r="C71" s="110">
        <v>807</v>
      </c>
      <c r="D71" s="98" t="s">
        <v>99</v>
      </c>
      <c r="E71" s="98" t="s">
        <v>136</v>
      </c>
      <c r="F71" s="101" t="s">
        <v>43</v>
      </c>
      <c r="G71" s="177">
        <f t="shared" si="23"/>
        <v>262.10000000000002</v>
      </c>
      <c r="H71" s="177">
        <f t="shared" si="23"/>
        <v>251.6</v>
      </c>
      <c r="I71" s="177">
        <f t="shared" si="23"/>
        <v>254.1</v>
      </c>
    </row>
    <row r="72" spans="1:9" ht="48.75" customHeight="1">
      <c r="A72" s="28">
        <v>64</v>
      </c>
      <c r="B72" s="35" t="s">
        <v>116</v>
      </c>
      <c r="C72" s="94">
        <v>807</v>
      </c>
      <c r="D72" s="98" t="s">
        <v>99</v>
      </c>
      <c r="E72" s="98" t="s">
        <v>136</v>
      </c>
      <c r="F72" s="98" t="s">
        <v>37</v>
      </c>
      <c r="G72" s="177">
        <v>262.10000000000002</v>
      </c>
      <c r="H72" s="177">
        <v>251.6</v>
      </c>
      <c r="I72" s="177">
        <v>254.1</v>
      </c>
    </row>
    <row r="73" spans="1:9" ht="18.75" customHeight="1">
      <c r="A73" s="28">
        <v>65</v>
      </c>
      <c r="B73" s="61" t="s">
        <v>33</v>
      </c>
      <c r="C73" s="94">
        <v>807</v>
      </c>
      <c r="D73" s="103" t="s">
        <v>100</v>
      </c>
      <c r="E73" s="103"/>
      <c r="F73" s="103"/>
      <c r="G73" s="197">
        <f>G74+G83+G100</f>
        <v>857.38650000000007</v>
      </c>
      <c r="H73" s="197">
        <f>H74+H83+H100</f>
        <v>690.52099999999996</v>
      </c>
      <c r="I73" s="197">
        <f>I74+I83+I100</f>
        <v>690.52099999999996</v>
      </c>
    </row>
    <row r="74" spans="1:9" ht="18.75" customHeight="1">
      <c r="A74" s="28">
        <v>66</v>
      </c>
      <c r="B74" s="190" t="s">
        <v>227</v>
      </c>
      <c r="C74" s="94">
        <v>807</v>
      </c>
      <c r="D74" s="103" t="s">
        <v>228</v>
      </c>
      <c r="E74" s="103"/>
      <c r="F74" s="103"/>
      <c r="G74" s="197">
        <f>G75</f>
        <v>195.76400000000001</v>
      </c>
      <c r="H74" s="197">
        <f t="shared" ref="H74:I74" si="24">H75</f>
        <v>151.63200000000001</v>
      </c>
      <c r="I74" s="197">
        <f t="shared" si="24"/>
        <v>151.63200000000001</v>
      </c>
    </row>
    <row r="75" spans="1:9" ht="18.75" customHeight="1">
      <c r="A75" s="28">
        <v>67</v>
      </c>
      <c r="B75" s="35" t="s">
        <v>151</v>
      </c>
      <c r="C75" s="94">
        <v>807</v>
      </c>
      <c r="D75" s="98" t="s">
        <v>228</v>
      </c>
      <c r="E75" s="98" t="s">
        <v>128</v>
      </c>
      <c r="F75" s="191"/>
      <c r="G75" s="177">
        <f>G77+G79</f>
        <v>195.76400000000001</v>
      </c>
      <c r="H75" s="177">
        <f t="shared" ref="H75:I75" si="25">H77+H79</f>
        <v>151.63200000000001</v>
      </c>
      <c r="I75" s="177">
        <f t="shared" si="25"/>
        <v>151.63200000000001</v>
      </c>
    </row>
    <row r="76" spans="1:9" ht="48.75" customHeight="1">
      <c r="A76" s="28">
        <v>68</v>
      </c>
      <c r="B76" s="190" t="s">
        <v>229</v>
      </c>
      <c r="C76" s="94">
        <v>807</v>
      </c>
      <c r="D76" s="98" t="s">
        <v>228</v>
      </c>
      <c r="E76" s="98" t="s">
        <v>230</v>
      </c>
      <c r="F76" s="191"/>
      <c r="G76" s="177">
        <f>G77</f>
        <v>46.305999999999997</v>
      </c>
      <c r="H76" s="177">
        <f t="shared" ref="H76:I76" si="26">H77</f>
        <v>46.305999999999997</v>
      </c>
      <c r="I76" s="177">
        <f t="shared" si="26"/>
        <v>46.305999999999997</v>
      </c>
    </row>
    <row r="77" spans="1:9" ht="42" customHeight="1">
      <c r="A77" s="28">
        <v>69</v>
      </c>
      <c r="B77" s="192" t="s">
        <v>231</v>
      </c>
      <c r="C77" s="94">
        <v>807</v>
      </c>
      <c r="D77" s="98" t="s">
        <v>228</v>
      </c>
      <c r="E77" s="98" t="s">
        <v>230</v>
      </c>
      <c r="F77" s="191" t="s">
        <v>43</v>
      </c>
      <c r="G77" s="177">
        <f>G78</f>
        <v>46.305999999999997</v>
      </c>
      <c r="H77" s="177">
        <f>H78</f>
        <v>46.305999999999997</v>
      </c>
      <c r="I77" s="177">
        <f>I78</f>
        <v>46.305999999999997</v>
      </c>
    </row>
    <row r="78" spans="1:9" ht="53.25" customHeight="1">
      <c r="A78" s="28">
        <v>70</v>
      </c>
      <c r="B78" s="190" t="s">
        <v>116</v>
      </c>
      <c r="C78" s="94">
        <v>807</v>
      </c>
      <c r="D78" s="98" t="s">
        <v>228</v>
      </c>
      <c r="E78" s="98" t="s">
        <v>230</v>
      </c>
      <c r="F78" s="191" t="s">
        <v>37</v>
      </c>
      <c r="G78" s="69">
        <v>46.305999999999997</v>
      </c>
      <c r="H78" s="69">
        <v>46.305999999999997</v>
      </c>
      <c r="I78" s="69">
        <v>46.305999999999997</v>
      </c>
    </row>
    <row r="79" spans="1:9" ht="22.5" customHeight="1">
      <c r="A79" s="28">
        <v>71</v>
      </c>
      <c r="B79" s="35" t="s">
        <v>151</v>
      </c>
      <c r="C79" s="94">
        <v>807</v>
      </c>
      <c r="D79" s="98" t="s">
        <v>228</v>
      </c>
      <c r="E79" s="98" t="s">
        <v>128</v>
      </c>
      <c r="F79" s="193"/>
      <c r="G79" s="177">
        <f t="shared" ref="G79:I79" si="27">G81</f>
        <v>149.458</v>
      </c>
      <c r="H79" s="177">
        <f t="shared" si="27"/>
        <v>105.32599999999999</v>
      </c>
      <c r="I79" s="177">
        <f t="shared" si="27"/>
        <v>105.32599999999999</v>
      </c>
    </row>
    <row r="80" spans="1:9" ht="48.75" customHeight="1">
      <c r="A80" s="28">
        <v>72</v>
      </c>
      <c r="B80" s="190" t="s">
        <v>232</v>
      </c>
      <c r="C80" s="94">
        <v>807</v>
      </c>
      <c r="D80" s="98" t="s">
        <v>228</v>
      </c>
      <c r="E80" s="98" t="s">
        <v>233</v>
      </c>
      <c r="F80" s="193"/>
      <c r="G80" s="177">
        <f>G81</f>
        <v>149.458</v>
      </c>
      <c r="H80" s="177">
        <f t="shared" ref="H80:I81" si="28">H81</f>
        <v>105.32599999999999</v>
      </c>
      <c r="I80" s="177">
        <f t="shared" si="28"/>
        <v>105.32599999999999</v>
      </c>
    </row>
    <row r="81" spans="1:9" ht="51.75" customHeight="1">
      <c r="A81" s="28">
        <v>73</v>
      </c>
      <c r="B81" s="192" t="s">
        <v>231</v>
      </c>
      <c r="C81" s="94">
        <v>807</v>
      </c>
      <c r="D81" s="98" t="s">
        <v>228</v>
      </c>
      <c r="E81" s="98" t="s">
        <v>233</v>
      </c>
      <c r="F81" s="193" t="s">
        <v>43</v>
      </c>
      <c r="G81" s="177">
        <f>G82</f>
        <v>149.458</v>
      </c>
      <c r="H81" s="177">
        <f t="shared" si="28"/>
        <v>105.32599999999999</v>
      </c>
      <c r="I81" s="177">
        <f t="shared" si="28"/>
        <v>105.32599999999999</v>
      </c>
    </row>
    <row r="82" spans="1:9" ht="49.5" customHeight="1">
      <c r="A82" s="28">
        <v>74</v>
      </c>
      <c r="B82" s="190" t="s">
        <v>116</v>
      </c>
      <c r="C82" s="94">
        <v>807</v>
      </c>
      <c r="D82" s="98" t="s">
        <v>228</v>
      </c>
      <c r="E82" s="98" t="s">
        <v>233</v>
      </c>
      <c r="F82" s="193" t="s">
        <v>37</v>
      </c>
      <c r="G82" s="177">
        <v>149.458</v>
      </c>
      <c r="H82" s="177">
        <v>105.32599999999999</v>
      </c>
      <c r="I82" s="177">
        <v>105.32599999999999</v>
      </c>
    </row>
    <row r="83" spans="1:9" s="53" customFormat="1" ht="32.25" customHeight="1">
      <c r="A83" s="28">
        <v>75</v>
      </c>
      <c r="B83" s="119" t="s">
        <v>35</v>
      </c>
      <c r="C83" s="93">
        <v>807</v>
      </c>
      <c r="D83" s="103" t="s">
        <v>101</v>
      </c>
      <c r="E83" s="103"/>
      <c r="F83" s="103"/>
      <c r="G83" s="197">
        <f>G84</f>
        <v>538.88900000000001</v>
      </c>
      <c r="H83" s="197">
        <f t="shared" ref="H83:I83" si="29">H84</f>
        <v>538.88900000000001</v>
      </c>
      <c r="I83" s="197">
        <f t="shared" si="29"/>
        <v>538.88900000000001</v>
      </c>
    </row>
    <row r="84" spans="1:9" ht="47.25" customHeight="1">
      <c r="A84" s="28">
        <v>76</v>
      </c>
      <c r="B84" s="35" t="s">
        <v>118</v>
      </c>
      <c r="C84" s="94">
        <v>807</v>
      </c>
      <c r="D84" s="98" t="s">
        <v>101</v>
      </c>
      <c r="E84" s="98" t="s">
        <v>135</v>
      </c>
      <c r="F84" s="98"/>
      <c r="G84" s="177">
        <f>G85+G95</f>
        <v>538.88900000000001</v>
      </c>
      <c r="H84" s="177">
        <f t="shared" ref="H84:I84" si="30">H85+H95</f>
        <v>538.88900000000001</v>
      </c>
      <c r="I84" s="177">
        <f t="shared" si="30"/>
        <v>538.88900000000001</v>
      </c>
    </row>
    <row r="85" spans="1:9" ht="45">
      <c r="A85" s="28">
        <v>77</v>
      </c>
      <c r="B85" s="56" t="s">
        <v>220</v>
      </c>
      <c r="C85" s="94">
        <v>807</v>
      </c>
      <c r="D85" s="98" t="s">
        <v>101</v>
      </c>
      <c r="E85" s="98" t="s">
        <v>137</v>
      </c>
      <c r="F85" s="98"/>
      <c r="G85" s="177">
        <f>G86++G89+G92</f>
        <v>494.589</v>
      </c>
      <c r="H85" s="177">
        <f t="shared" ref="H85:I85" si="31">H86++H89+H92</f>
        <v>494.589</v>
      </c>
      <c r="I85" s="177">
        <f t="shared" si="31"/>
        <v>494.589</v>
      </c>
    </row>
    <row r="86" spans="1:9" ht="94.5" customHeight="1">
      <c r="A86" s="28">
        <v>78</v>
      </c>
      <c r="B86" s="63" t="s">
        <v>255</v>
      </c>
      <c r="C86" s="94">
        <v>807</v>
      </c>
      <c r="D86" s="98" t="s">
        <v>101</v>
      </c>
      <c r="E86" s="98" t="s">
        <v>138</v>
      </c>
      <c r="F86" s="98"/>
      <c r="G86" s="177">
        <f t="shared" ref="G86:I87" si="32">G87</f>
        <v>406.79500000000002</v>
      </c>
      <c r="H86" s="177">
        <f t="shared" si="32"/>
        <v>406.79500000000002</v>
      </c>
      <c r="I86" s="177">
        <f t="shared" si="32"/>
        <v>406.79500000000002</v>
      </c>
    </row>
    <row r="87" spans="1:9" ht="30">
      <c r="A87" s="28">
        <v>79</v>
      </c>
      <c r="B87" s="34" t="s">
        <v>117</v>
      </c>
      <c r="C87" s="94">
        <v>807</v>
      </c>
      <c r="D87" s="98" t="s">
        <v>101</v>
      </c>
      <c r="E87" s="98" t="s">
        <v>138</v>
      </c>
      <c r="F87" s="98" t="s">
        <v>43</v>
      </c>
      <c r="G87" s="177">
        <f t="shared" si="32"/>
        <v>406.79500000000002</v>
      </c>
      <c r="H87" s="177">
        <f t="shared" si="32"/>
        <v>406.79500000000002</v>
      </c>
      <c r="I87" s="177">
        <f t="shared" si="32"/>
        <v>406.79500000000002</v>
      </c>
    </row>
    <row r="88" spans="1:9" ht="45">
      <c r="A88" s="28">
        <v>80</v>
      </c>
      <c r="B88" s="35" t="s">
        <v>116</v>
      </c>
      <c r="C88" s="94">
        <v>807</v>
      </c>
      <c r="D88" s="98" t="s">
        <v>101</v>
      </c>
      <c r="E88" s="98" t="s">
        <v>138</v>
      </c>
      <c r="F88" s="98" t="s">
        <v>37</v>
      </c>
      <c r="G88" s="177">
        <v>406.79500000000002</v>
      </c>
      <c r="H88" s="177">
        <v>406.79500000000002</v>
      </c>
      <c r="I88" s="177">
        <v>406.79500000000002</v>
      </c>
    </row>
    <row r="89" spans="1:9" ht="105">
      <c r="A89" s="28">
        <v>81</v>
      </c>
      <c r="B89" s="56" t="s">
        <v>222</v>
      </c>
      <c r="C89" s="94">
        <v>807</v>
      </c>
      <c r="D89" s="98" t="s">
        <v>101</v>
      </c>
      <c r="E89" s="98" t="s">
        <v>139</v>
      </c>
      <c r="F89" s="98"/>
      <c r="G89" s="177">
        <f>G91</f>
        <v>45.2</v>
      </c>
      <c r="H89" s="177">
        <f>H91</f>
        <v>45.2</v>
      </c>
      <c r="I89" s="177">
        <f>I91</f>
        <v>45.2</v>
      </c>
    </row>
    <row r="90" spans="1:9" ht="30">
      <c r="A90" s="28">
        <v>82</v>
      </c>
      <c r="B90" s="34" t="s">
        <v>117</v>
      </c>
      <c r="C90" s="94">
        <v>807</v>
      </c>
      <c r="D90" s="98" t="s">
        <v>101</v>
      </c>
      <c r="E90" s="98" t="s">
        <v>140</v>
      </c>
      <c r="F90" s="98" t="s">
        <v>43</v>
      </c>
      <c r="G90" s="177">
        <f>G91</f>
        <v>45.2</v>
      </c>
      <c r="H90" s="177">
        <f t="shared" ref="H90:I90" si="33">H91</f>
        <v>45.2</v>
      </c>
      <c r="I90" s="177">
        <f t="shared" si="33"/>
        <v>45.2</v>
      </c>
    </row>
    <row r="91" spans="1:9" ht="48" customHeight="1">
      <c r="A91" s="28">
        <v>83</v>
      </c>
      <c r="B91" s="35" t="s">
        <v>116</v>
      </c>
      <c r="C91" s="94">
        <v>807</v>
      </c>
      <c r="D91" s="98" t="s">
        <v>101</v>
      </c>
      <c r="E91" s="98" t="s">
        <v>140</v>
      </c>
      <c r="F91" s="98" t="s">
        <v>37</v>
      </c>
      <c r="G91" s="177">
        <v>45.2</v>
      </c>
      <c r="H91" s="177">
        <v>45.2</v>
      </c>
      <c r="I91" s="177">
        <v>45.2</v>
      </c>
    </row>
    <row r="92" spans="1:9" s="33" customFormat="1" ht="106.5" customHeight="1">
      <c r="A92" s="28">
        <v>84</v>
      </c>
      <c r="B92" s="37" t="s">
        <v>223</v>
      </c>
      <c r="C92" s="110">
        <v>807</v>
      </c>
      <c r="D92" s="98" t="s">
        <v>101</v>
      </c>
      <c r="E92" s="98" t="s">
        <v>141</v>
      </c>
      <c r="F92" s="101"/>
      <c r="G92" s="177">
        <f t="shared" ref="G92:I93" si="34">G93</f>
        <v>42.594000000000001</v>
      </c>
      <c r="H92" s="177">
        <f t="shared" si="34"/>
        <v>42.594000000000001</v>
      </c>
      <c r="I92" s="177">
        <f t="shared" si="34"/>
        <v>42.594000000000001</v>
      </c>
    </row>
    <row r="93" spans="1:9" s="33" customFormat="1" ht="36" customHeight="1">
      <c r="A93" s="28">
        <v>85</v>
      </c>
      <c r="B93" s="34" t="s">
        <v>117</v>
      </c>
      <c r="C93" s="110">
        <v>807</v>
      </c>
      <c r="D93" s="98" t="s">
        <v>101</v>
      </c>
      <c r="E93" s="98" t="s">
        <v>141</v>
      </c>
      <c r="F93" s="98" t="s">
        <v>43</v>
      </c>
      <c r="G93" s="177">
        <f t="shared" si="34"/>
        <v>42.594000000000001</v>
      </c>
      <c r="H93" s="177">
        <f t="shared" si="34"/>
        <v>42.594000000000001</v>
      </c>
      <c r="I93" s="177">
        <f t="shared" si="34"/>
        <v>42.594000000000001</v>
      </c>
    </row>
    <row r="94" spans="1:9" s="33" customFormat="1" ht="50.25" customHeight="1">
      <c r="A94" s="28">
        <v>86</v>
      </c>
      <c r="B94" s="35" t="s">
        <v>116</v>
      </c>
      <c r="C94" s="110">
        <v>807</v>
      </c>
      <c r="D94" s="98" t="s">
        <v>101</v>
      </c>
      <c r="E94" s="98" t="s">
        <v>141</v>
      </c>
      <c r="F94" s="98" t="s">
        <v>37</v>
      </c>
      <c r="G94" s="177">
        <v>42.594000000000001</v>
      </c>
      <c r="H94" s="177">
        <v>42.594000000000001</v>
      </c>
      <c r="I94" s="177">
        <v>42.594000000000001</v>
      </c>
    </row>
    <row r="95" spans="1:9" s="33" customFormat="1" ht="51.75" customHeight="1">
      <c r="A95" s="28">
        <v>87</v>
      </c>
      <c r="B95" s="35" t="s">
        <v>118</v>
      </c>
      <c r="C95" s="110">
        <v>807</v>
      </c>
      <c r="D95" s="98" t="s">
        <v>101</v>
      </c>
      <c r="E95" s="98" t="s">
        <v>135</v>
      </c>
      <c r="F95" s="98"/>
      <c r="G95" s="177">
        <f>G96</f>
        <v>44.3</v>
      </c>
      <c r="H95" s="177">
        <f t="shared" ref="H95:I98" si="35">H96</f>
        <v>44.3</v>
      </c>
      <c r="I95" s="177">
        <f t="shared" si="35"/>
        <v>44.3</v>
      </c>
    </row>
    <row r="96" spans="1:9" s="33" customFormat="1" ht="72.75" customHeight="1">
      <c r="A96" s="28">
        <v>88</v>
      </c>
      <c r="B96" s="35" t="s">
        <v>234</v>
      </c>
      <c r="C96" s="110">
        <v>807</v>
      </c>
      <c r="D96" s="98" t="s">
        <v>101</v>
      </c>
      <c r="E96" s="98" t="s">
        <v>235</v>
      </c>
      <c r="F96" s="101"/>
      <c r="G96" s="177">
        <f>G97</f>
        <v>44.3</v>
      </c>
      <c r="H96" s="177">
        <f t="shared" si="35"/>
        <v>44.3</v>
      </c>
      <c r="I96" s="177">
        <f t="shared" si="35"/>
        <v>44.3</v>
      </c>
    </row>
    <row r="97" spans="1:9" s="33" customFormat="1" ht="140.25" customHeight="1">
      <c r="A97" s="28">
        <v>89</v>
      </c>
      <c r="B97" s="37" t="s">
        <v>236</v>
      </c>
      <c r="C97" s="110">
        <v>807</v>
      </c>
      <c r="D97" s="98" t="s">
        <v>101</v>
      </c>
      <c r="E97" s="98" t="s">
        <v>237</v>
      </c>
      <c r="F97" s="98"/>
      <c r="G97" s="177">
        <f>G98</f>
        <v>44.3</v>
      </c>
      <c r="H97" s="177">
        <f t="shared" si="35"/>
        <v>44.3</v>
      </c>
      <c r="I97" s="177">
        <f t="shared" si="35"/>
        <v>44.3</v>
      </c>
    </row>
    <row r="98" spans="1:9" s="33" customFormat="1" ht="37.5" customHeight="1">
      <c r="A98" s="28">
        <v>90</v>
      </c>
      <c r="B98" s="34" t="s">
        <v>117</v>
      </c>
      <c r="C98" s="110">
        <v>807</v>
      </c>
      <c r="D98" s="98" t="s">
        <v>101</v>
      </c>
      <c r="E98" s="98" t="s">
        <v>237</v>
      </c>
      <c r="F98" s="98" t="s">
        <v>43</v>
      </c>
      <c r="G98" s="177">
        <f>G99</f>
        <v>44.3</v>
      </c>
      <c r="H98" s="177">
        <f t="shared" si="35"/>
        <v>44.3</v>
      </c>
      <c r="I98" s="177">
        <f t="shared" si="35"/>
        <v>44.3</v>
      </c>
    </row>
    <row r="99" spans="1:9" s="33" customFormat="1" ht="41.25" customHeight="1">
      <c r="A99" s="28">
        <v>91</v>
      </c>
      <c r="B99" s="34" t="s">
        <v>2</v>
      </c>
      <c r="C99" s="110">
        <v>807</v>
      </c>
      <c r="D99" s="98" t="s">
        <v>101</v>
      </c>
      <c r="E99" s="98" t="s">
        <v>237</v>
      </c>
      <c r="F99" s="98" t="s">
        <v>37</v>
      </c>
      <c r="G99" s="177">
        <v>44.3</v>
      </c>
      <c r="H99" s="177">
        <v>44.3</v>
      </c>
      <c r="I99" s="177">
        <v>44.3</v>
      </c>
    </row>
    <row r="100" spans="1:9" s="33" customFormat="1" ht="33" customHeight="1">
      <c r="A100" s="28">
        <v>92</v>
      </c>
      <c r="B100" s="35" t="s">
        <v>347</v>
      </c>
      <c r="C100" s="110">
        <v>807</v>
      </c>
      <c r="D100" s="98" t="s">
        <v>345</v>
      </c>
      <c r="E100" s="98"/>
      <c r="F100" s="98"/>
      <c r="G100" s="177">
        <f>G101</f>
        <v>122.73350000000001</v>
      </c>
      <c r="H100" s="177">
        <f t="shared" ref="H100:I102" si="36">H101</f>
        <v>0</v>
      </c>
      <c r="I100" s="177">
        <f t="shared" si="36"/>
        <v>0</v>
      </c>
    </row>
    <row r="101" spans="1:9" s="33" customFormat="1" ht="33" customHeight="1">
      <c r="A101" s="28">
        <v>93</v>
      </c>
      <c r="B101" s="35" t="s">
        <v>41</v>
      </c>
      <c r="C101" s="110">
        <v>807</v>
      </c>
      <c r="D101" s="98" t="s">
        <v>345</v>
      </c>
      <c r="E101" s="98" t="s">
        <v>120</v>
      </c>
      <c r="F101" s="98"/>
      <c r="G101" s="177">
        <f>G102</f>
        <v>122.73350000000001</v>
      </c>
      <c r="H101" s="177">
        <f t="shared" si="36"/>
        <v>0</v>
      </c>
      <c r="I101" s="177">
        <f t="shared" si="36"/>
        <v>0</v>
      </c>
    </row>
    <row r="102" spans="1:9" s="33" customFormat="1" ht="33" customHeight="1">
      <c r="A102" s="28">
        <v>94</v>
      </c>
      <c r="B102" s="35" t="s">
        <v>151</v>
      </c>
      <c r="C102" s="110">
        <v>807</v>
      </c>
      <c r="D102" s="98" t="s">
        <v>345</v>
      </c>
      <c r="E102" s="98" t="s">
        <v>128</v>
      </c>
      <c r="F102" s="98"/>
      <c r="G102" s="177">
        <f>G103</f>
        <v>122.73350000000001</v>
      </c>
      <c r="H102" s="177">
        <f t="shared" si="36"/>
        <v>0</v>
      </c>
      <c r="I102" s="177">
        <f t="shared" si="36"/>
        <v>0</v>
      </c>
    </row>
    <row r="103" spans="1:9" s="33" customFormat="1" ht="75.75" customHeight="1">
      <c r="A103" s="28">
        <v>95</v>
      </c>
      <c r="B103" s="63" t="s">
        <v>346</v>
      </c>
      <c r="C103" s="110">
        <v>807</v>
      </c>
      <c r="D103" s="98" t="s">
        <v>345</v>
      </c>
      <c r="E103" s="98" t="s">
        <v>348</v>
      </c>
      <c r="F103" s="101"/>
      <c r="G103" s="177">
        <f t="shared" ref="G103:I104" si="37">G104</f>
        <v>122.73350000000001</v>
      </c>
      <c r="H103" s="177">
        <f t="shared" si="37"/>
        <v>0</v>
      </c>
      <c r="I103" s="177">
        <f t="shared" si="37"/>
        <v>0</v>
      </c>
    </row>
    <row r="104" spans="1:9" s="33" customFormat="1" ht="33" customHeight="1">
      <c r="A104" s="28">
        <v>96</v>
      </c>
      <c r="B104" s="34" t="s">
        <v>31</v>
      </c>
      <c r="C104" s="110">
        <v>807</v>
      </c>
      <c r="D104" s="98" t="s">
        <v>345</v>
      </c>
      <c r="E104" s="98" t="s">
        <v>348</v>
      </c>
      <c r="F104" s="98" t="s">
        <v>53</v>
      </c>
      <c r="G104" s="177">
        <f t="shared" si="37"/>
        <v>122.73350000000001</v>
      </c>
      <c r="H104" s="177">
        <f t="shared" si="37"/>
        <v>0</v>
      </c>
      <c r="I104" s="177">
        <f t="shared" si="37"/>
        <v>0</v>
      </c>
    </row>
    <row r="105" spans="1:9" s="33" customFormat="1" ht="33" customHeight="1">
      <c r="A105" s="28">
        <v>97</v>
      </c>
      <c r="B105" s="34" t="s">
        <v>36</v>
      </c>
      <c r="C105" s="110">
        <v>807</v>
      </c>
      <c r="D105" s="98" t="s">
        <v>345</v>
      </c>
      <c r="E105" s="98" t="s">
        <v>348</v>
      </c>
      <c r="F105" s="98" t="s">
        <v>38</v>
      </c>
      <c r="G105" s="102">
        <v>122.73350000000001</v>
      </c>
      <c r="H105" s="102">
        <v>0</v>
      </c>
      <c r="I105" s="102">
        <v>0</v>
      </c>
    </row>
    <row r="106" spans="1:9" ht="33" customHeight="1">
      <c r="A106" s="28">
        <v>98</v>
      </c>
      <c r="B106" s="62" t="s">
        <v>159</v>
      </c>
      <c r="C106" s="94">
        <v>807</v>
      </c>
      <c r="D106" s="103" t="s">
        <v>94</v>
      </c>
      <c r="E106" s="103"/>
      <c r="F106" s="103"/>
      <c r="G106" s="197">
        <f t="shared" ref="G106:I111" si="38">G107</f>
        <v>3640.9639999999999</v>
      </c>
      <c r="H106" s="197">
        <f t="shared" si="38"/>
        <v>3640.9639999999999</v>
      </c>
      <c r="I106" s="197">
        <f t="shared" si="38"/>
        <v>3640.9639999999999</v>
      </c>
    </row>
    <row r="107" spans="1:9" ht="33" customHeight="1">
      <c r="A107" s="28">
        <v>99</v>
      </c>
      <c r="B107" s="35" t="s">
        <v>32</v>
      </c>
      <c r="C107" s="94">
        <v>807</v>
      </c>
      <c r="D107" s="98" t="s">
        <v>95</v>
      </c>
      <c r="E107" s="98"/>
      <c r="F107" s="98"/>
      <c r="G107" s="177">
        <f>G108</f>
        <v>3640.9639999999999</v>
      </c>
      <c r="H107" s="177">
        <f t="shared" si="38"/>
        <v>3640.9639999999999</v>
      </c>
      <c r="I107" s="177">
        <f t="shared" si="38"/>
        <v>3640.9639999999999</v>
      </c>
    </row>
    <row r="108" spans="1:9" ht="33" customHeight="1">
      <c r="A108" s="28">
        <v>100</v>
      </c>
      <c r="B108" s="35" t="s">
        <v>41</v>
      </c>
      <c r="C108" s="94">
        <v>807</v>
      </c>
      <c r="D108" s="98" t="s">
        <v>95</v>
      </c>
      <c r="E108" s="101" t="s">
        <v>120</v>
      </c>
      <c r="F108" s="101"/>
      <c r="G108" s="177">
        <f>G109</f>
        <v>3640.9639999999999</v>
      </c>
      <c r="H108" s="177">
        <f t="shared" si="38"/>
        <v>3640.9639999999999</v>
      </c>
      <c r="I108" s="177">
        <f t="shared" si="38"/>
        <v>3640.9639999999999</v>
      </c>
    </row>
    <row r="109" spans="1:9" ht="33" customHeight="1">
      <c r="A109" s="28">
        <v>101</v>
      </c>
      <c r="B109" s="35" t="s">
        <v>146</v>
      </c>
      <c r="C109" s="94">
        <v>807</v>
      </c>
      <c r="D109" s="98" t="s">
        <v>95</v>
      </c>
      <c r="E109" s="101" t="s">
        <v>176</v>
      </c>
      <c r="F109" s="101"/>
      <c r="G109" s="177">
        <f>G110</f>
        <v>3640.9639999999999</v>
      </c>
      <c r="H109" s="177">
        <f t="shared" si="38"/>
        <v>3640.9639999999999</v>
      </c>
      <c r="I109" s="177">
        <f t="shared" si="38"/>
        <v>3640.9639999999999</v>
      </c>
    </row>
    <row r="110" spans="1:9" ht="105" customHeight="1">
      <c r="A110" s="28">
        <v>102</v>
      </c>
      <c r="B110" s="37" t="s">
        <v>344</v>
      </c>
      <c r="C110" s="94">
        <v>807</v>
      </c>
      <c r="D110" s="98" t="s">
        <v>95</v>
      </c>
      <c r="E110" s="101" t="s">
        <v>177</v>
      </c>
      <c r="F110" s="101"/>
      <c r="G110" s="177">
        <f t="shared" si="38"/>
        <v>3640.9639999999999</v>
      </c>
      <c r="H110" s="177">
        <f t="shared" si="38"/>
        <v>3640.9639999999999</v>
      </c>
      <c r="I110" s="177">
        <f t="shared" si="38"/>
        <v>3640.9639999999999</v>
      </c>
    </row>
    <row r="111" spans="1:9" ht="33" customHeight="1">
      <c r="A111" s="28">
        <v>103</v>
      </c>
      <c r="B111" s="34" t="s">
        <v>31</v>
      </c>
      <c r="C111" s="94">
        <v>807</v>
      </c>
      <c r="D111" s="98" t="s">
        <v>95</v>
      </c>
      <c r="E111" s="101" t="s">
        <v>177</v>
      </c>
      <c r="F111" s="101" t="s">
        <v>53</v>
      </c>
      <c r="G111" s="177">
        <f t="shared" si="38"/>
        <v>3640.9639999999999</v>
      </c>
      <c r="H111" s="177">
        <f t="shared" si="38"/>
        <v>3640.9639999999999</v>
      </c>
      <c r="I111" s="177">
        <f t="shared" si="38"/>
        <v>3640.9639999999999</v>
      </c>
    </row>
    <row r="112" spans="1:9" ht="33" customHeight="1">
      <c r="A112" s="28">
        <v>104</v>
      </c>
      <c r="B112" s="34" t="s">
        <v>36</v>
      </c>
      <c r="C112" s="94">
        <v>807</v>
      </c>
      <c r="D112" s="98" t="s">
        <v>95</v>
      </c>
      <c r="E112" s="101" t="s">
        <v>177</v>
      </c>
      <c r="F112" s="101" t="s">
        <v>38</v>
      </c>
      <c r="G112" s="69">
        <v>3640.9639999999999</v>
      </c>
      <c r="H112" s="69">
        <v>3640.9639999999999</v>
      </c>
      <c r="I112" s="69">
        <v>3640.9639999999999</v>
      </c>
    </row>
    <row r="113" spans="1:9" s="53" customFormat="1" ht="33" customHeight="1">
      <c r="A113" s="28">
        <v>105</v>
      </c>
      <c r="B113" s="118" t="s">
        <v>193</v>
      </c>
      <c r="C113" s="93">
        <v>807</v>
      </c>
      <c r="D113" s="103" t="s">
        <v>194</v>
      </c>
      <c r="E113" s="103"/>
      <c r="F113" s="111"/>
      <c r="G113" s="197">
        <f>G114</f>
        <v>9.6</v>
      </c>
      <c r="H113" s="197">
        <f t="shared" ref="H113:I117" si="39">H114</f>
        <v>9.6</v>
      </c>
      <c r="I113" s="197">
        <f t="shared" si="39"/>
        <v>9.6</v>
      </c>
    </row>
    <row r="114" spans="1:9" ht="33" customHeight="1">
      <c r="A114" s="28">
        <v>106</v>
      </c>
      <c r="B114" s="34" t="s">
        <v>41</v>
      </c>
      <c r="C114" s="94">
        <v>807</v>
      </c>
      <c r="D114" s="98" t="s">
        <v>196</v>
      </c>
      <c r="E114" s="98" t="s">
        <v>120</v>
      </c>
      <c r="F114" s="112"/>
      <c r="G114" s="177">
        <f t="shared" ref="G114:I115" si="40">G116</f>
        <v>9.6</v>
      </c>
      <c r="H114" s="177">
        <f t="shared" si="40"/>
        <v>9.6</v>
      </c>
      <c r="I114" s="177">
        <f t="shared" si="40"/>
        <v>9.6</v>
      </c>
    </row>
    <row r="115" spans="1:9" ht="33" customHeight="1">
      <c r="A115" s="28">
        <v>107</v>
      </c>
      <c r="B115" s="35" t="s">
        <v>151</v>
      </c>
      <c r="C115" s="94">
        <v>807</v>
      </c>
      <c r="D115" s="98" t="s">
        <v>196</v>
      </c>
      <c r="E115" s="98" t="s">
        <v>128</v>
      </c>
      <c r="F115" s="112"/>
      <c r="G115" s="177">
        <f t="shared" si="40"/>
        <v>9.6</v>
      </c>
      <c r="H115" s="177">
        <f t="shared" si="40"/>
        <v>9.6</v>
      </c>
      <c r="I115" s="177">
        <f t="shared" si="40"/>
        <v>9.6</v>
      </c>
    </row>
    <row r="116" spans="1:9" ht="33" customHeight="1">
      <c r="A116" s="28">
        <v>108</v>
      </c>
      <c r="B116" s="75" t="s">
        <v>195</v>
      </c>
      <c r="C116" s="94">
        <v>807</v>
      </c>
      <c r="D116" s="98" t="s">
        <v>196</v>
      </c>
      <c r="E116" s="98" t="s">
        <v>197</v>
      </c>
      <c r="F116" s="112"/>
      <c r="G116" s="177">
        <f>G117</f>
        <v>9.6</v>
      </c>
      <c r="H116" s="177">
        <f t="shared" si="39"/>
        <v>9.6</v>
      </c>
      <c r="I116" s="177">
        <f t="shared" si="39"/>
        <v>9.6</v>
      </c>
    </row>
    <row r="117" spans="1:9" ht="33" customHeight="1">
      <c r="A117" s="28">
        <v>109</v>
      </c>
      <c r="B117" s="34" t="s">
        <v>117</v>
      </c>
      <c r="C117" s="94">
        <v>807</v>
      </c>
      <c r="D117" s="98" t="s">
        <v>196</v>
      </c>
      <c r="E117" s="98" t="s">
        <v>197</v>
      </c>
      <c r="F117" s="112" t="s">
        <v>43</v>
      </c>
      <c r="G117" s="177">
        <f>G118</f>
        <v>9.6</v>
      </c>
      <c r="H117" s="177">
        <f t="shared" si="39"/>
        <v>9.6</v>
      </c>
      <c r="I117" s="177">
        <f t="shared" si="39"/>
        <v>9.6</v>
      </c>
    </row>
    <row r="118" spans="1:9" ht="42.75" customHeight="1">
      <c r="A118" s="28">
        <v>110</v>
      </c>
      <c r="B118" s="34" t="s">
        <v>116</v>
      </c>
      <c r="C118" s="94">
        <v>807</v>
      </c>
      <c r="D118" s="98" t="s">
        <v>196</v>
      </c>
      <c r="E118" s="98" t="s">
        <v>197</v>
      </c>
      <c r="F118" s="112" t="s">
        <v>37</v>
      </c>
      <c r="G118" s="69">
        <v>9.6</v>
      </c>
      <c r="H118" s="69">
        <v>9.6</v>
      </c>
      <c r="I118" s="69">
        <v>9.6</v>
      </c>
    </row>
    <row r="119" spans="1:9" s="117" customFormat="1" ht="33" customHeight="1">
      <c r="A119" s="28">
        <v>111</v>
      </c>
      <c r="B119" s="178" t="s">
        <v>201</v>
      </c>
      <c r="C119" s="93">
        <v>807</v>
      </c>
      <c r="D119" s="103" t="s">
        <v>206</v>
      </c>
      <c r="E119" s="111"/>
      <c r="F119" s="103"/>
      <c r="G119" s="197">
        <f>G125</f>
        <v>175.745</v>
      </c>
      <c r="H119" s="197">
        <f t="shared" ref="H119:I119" si="41">H125</f>
        <v>175.745</v>
      </c>
      <c r="I119" s="197">
        <f t="shared" si="41"/>
        <v>175.745</v>
      </c>
    </row>
    <row r="120" spans="1:9" s="81" customFormat="1" ht="28.5" customHeight="1">
      <c r="A120" s="28">
        <v>112</v>
      </c>
      <c r="B120" s="34" t="s">
        <v>202</v>
      </c>
      <c r="C120" s="94">
        <v>807</v>
      </c>
      <c r="D120" s="98" t="s">
        <v>207</v>
      </c>
      <c r="E120" s="112"/>
      <c r="F120" s="98"/>
      <c r="G120" s="177">
        <f>G121</f>
        <v>175.745</v>
      </c>
      <c r="H120" s="177">
        <f t="shared" ref="H120:I121" si="42">H121</f>
        <v>175.745</v>
      </c>
      <c r="I120" s="177">
        <f t="shared" si="42"/>
        <v>175.745</v>
      </c>
    </row>
    <row r="121" spans="1:9" s="81" customFormat="1" ht="28.5" customHeight="1">
      <c r="A121" s="28">
        <v>113</v>
      </c>
      <c r="B121" s="34" t="s">
        <v>41</v>
      </c>
      <c r="C121" s="94">
        <v>807</v>
      </c>
      <c r="D121" s="98" t="s">
        <v>207</v>
      </c>
      <c r="E121" s="112" t="s">
        <v>120</v>
      </c>
      <c r="F121" s="98"/>
      <c r="G121" s="177">
        <f>G122</f>
        <v>175.745</v>
      </c>
      <c r="H121" s="177">
        <f t="shared" si="42"/>
        <v>175.745</v>
      </c>
      <c r="I121" s="177">
        <f t="shared" si="42"/>
        <v>175.745</v>
      </c>
    </row>
    <row r="122" spans="1:9" s="80" customFormat="1" ht="28.5" customHeight="1">
      <c r="A122" s="28">
        <v>114</v>
      </c>
      <c r="B122" s="35" t="s">
        <v>146</v>
      </c>
      <c r="C122" s="94">
        <v>807</v>
      </c>
      <c r="D122" s="98" t="s">
        <v>207</v>
      </c>
      <c r="E122" s="98" t="s">
        <v>211</v>
      </c>
      <c r="F122" s="105"/>
      <c r="G122" s="177">
        <f>G125</f>
        <v>175.745</v>
      </c>
      <c r="H122" s="177">
        <f>H125</f>
        <v>175.745</v>
      </c>
      <c r="I122" s="177">
        <f>I125</f>
        <v>175.745</v>
      </c>
    </row>
    <row r="123" spans="1:9" s="80" customFormat="1" ht="39" customHeight="1">
      <c r="A123" s="28">
        <v>115</v>
      </c>
      <c r="B123" s="56" t="s">
        <v>203</v>
      </c>
      <c r="C123" s="94">
        <v>807</v>
      </c>
      <c r="D123" s="98" t="s">
        <v>207</v>
      </c>
      <c r="E123" s="98" t="s">
        <v>212</v>
      </c>
      <c r="F123" s="103"/>
      <c r="G123" s="177">
        <f>G125</f>
        <v>175.745</v>
      </c>
      <c r="H123" s="177">
        <f>H125</f>
        <v>175.745</v>
      </c>
      <c r="I123" s="177">
        <f>I125</f>
        <v>175.745</v>
      </c>
    </row>
    <row r="124" spans="1:9" s="80" customFormat="1" ht="33" customHeight="1">
      <c r="A124" s="28">
        <v>116</v>
      </c>
      <c r="B124" s="56" t="s">
        <v>204</v>
      </c>
      <c r="C124" s="94">
        <v>807</v>
      </c>
      <c r="D124" s="98" t="s">
        <v>207</v>
      </c>
      <c r="E124" s="98" t="s">
        <v>212</v>
      </c>
      <c r="F124" s="98" t="s">
        <v>208</v>
      </c>
      <c r="G124" s="177">
        <f>G125</f>
        <v>175.745</v>
      </c>
      <c r="H124" s="177">
        <f>H125</f>
        <v>175.745</v>
      </c>
      <c r="I124" s="177">
        <f>I125</f>
        <v>175.745</v>
      </c>
    </row>
    <row r="125" spans="1:9" s="80" customFormat="1" ht="33" customHeight="1">
      <c r="A125" s="28">
        <v>117</v>
      </c>
      <c r="B125" s="56" t="s">
        <v>205</v>
      </c>
      <c r="C125" s="94">
        <v>807</v>
      </c>
      <c r="D125" s="98" t="s">
        <v>207</v>
      </c>
      <c r="E125" s="98" t="s">
        <v>212</v>
      </c>
      <c r="F125" s="98" t="s">
        <v>209</v>
      </c>
      <c r="G125" s="238">
        <v>175.745</v>
      </c>
      <c r="H125" s="238">
        <v>175.745</v>
      </c>
      <c r="I125" s="238">
        <v>175.745</v>
      </c>
    </row>
    <row r="126" spans="1:9" ht="33" customHeight="1">
      <c r="A126" s="28">
        <v>118</v>
      </c>
      <c r="B126" s="64" t="s">
        <v>4</v>
      </c>
      <c r="C126" s="94">
        <v>807</v>
      </c>
      <c r="D126" s="98"/>
      <c r="E126" s="98"/>
      <c r="F126" s="98"/>
      <c r="G126" s="69">
        <v>0</v>
      </c>
      <c r="H126" s="89">
        <v>399.375</v>
      </c>
      <c r="I126" s="89">
        <v>798.875</v>
      </c>
    </row>
    <row r="127" spans="1:9" ht="33" customHeight="1">
      <c r="A127" s="28">
        <v>119</v>
      </c>
      <c r="B127" s="59" t="s">
        <v>5</v>
      </c>
      <c r="C127" s="59"/>
      <c r="D127" s="59"/>
      <c r="E127" s="59"/>
      <c r="F127" s="59"/>
      <c r="G127" s="199">
        <f>G10+G47+G56+G63+G73+G106+G113+G119+G126</f>
        <v>16288.040000000003</v>
      </c>
      <c r="H127" s="199">
        <f t="shared" ref="H127:I127" si="43">H10+H47+H56+H63+H73+H106+H113+H119+H126</f>
        <v>16161.006500000001</v>
      </c>
      <c r="I127" s="199">
        <f t="shared" si="43"/>
        <v>15980.906500000001</v>
      </c>
    </row>
    <row r="128" spans="1:9" ht="33" customHeight="1">
      <c r="H128" s="114"/>
      <c r="I128" s="114"/>
    </row>
  </sheetData>
  <autoFilter ref="A8:J127"/>
  <mergeCells count="4">
    <mergeCell ref="E1:I1"/>
    <mergeCell ref="B2:D2"/>
    <mergeCell ref="F2:I2"/>
    <mergeCell ref="A5:I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68" orientation="portrait" verticalDpi="4294967293" r:id="rId1"/>
  <rowBreaks count="1" manualBreakCount="1">
    <brk id="10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146"/>
  <sheetViews>
    <sheetView view="pageBreakPreview" zoomScaleSheetLayoutView="100" workbookViewId="0">
      <selection activeCell="D8" sqref="D8"/>
    </sheetView>
  </sheetViews>
  <sheetFormatPr defaultRowHeight="12.75"/>
  <cols>
    <col min="1" max="1" width="6" style="297" customWidth="1"/>
    <col min="2" max="2" width="55.7109375" style="139" customWidth="1"/>
    <col min="3" max="3" width="9.140625" style="30" customWidth="1"/>
    <col min="4" max="4" width="13.7109375" style="30" customWidth="1"/>
    <col min="5" max="6" width="9.140625" style="30" customWidth="1"/>
    <col min="7" max="7" width="12.42578125" style="30" customWidth="1"/>
    <col min="8" max="8" width="11.5703125" style="30" customWidth="1"/>
    <col min="9" max="9" width="11.28515625" style="30" customWidth="1"/>
    <col min="10" max="16384" width="9.140625" style="5"/>
  </cols>
  <sheetData>
    <row r="2" spans="1:9" ht="17.25" customHeight="1">
      <c r="A2" s="336" t="s">
        <v>275</v>
      </c>
      <c r="B2" s="336"/>
      <c r="C2" s="336"/>
      <c r="D2" s="336"/>
      <c r="E2" s="336"/>
      <c r="F2" s="336"/>
      <c r="G2" s="336"/>
    </row>
    <row r="3" spans="1:9" s="187" customFormat="1" ht="57.75" customHeight="1">
      <c r="A3" s="337"/>
      <c r="B3" s="337"/>
      <c r="C3" s="337"/>
      <c r="D3" s="337"/>
      <c r="E3" s="319" t="s">
        <v>366</v>
      </c>
      <c r="F3" s="319"/>
      <c r="G3" s="319"/>
      <c r="H3" s="319"/>
      <c r="I3" s="319"/>
    </row>
    <row r="4" spans="1:9" s="187" customFormat="1" ht="21.75" customHeight="1">
      <c r="A4" s="296"/>
      <c r="B4" s="293"/>
      <c r="C4" s="293"/>
      <c r="D4" s="293"/>
      <c r="E4" s="186"/>
      <c r="F4" s="319"/>
      <c r="G4" s="319"/>
      <c r="H4" s="319"/>
      <c r="I4" s="319"/>
    </row>
    <row r="5" spans="1:9" ht="40.5" customHeight="1">
      <c r="A5" s="338" t="s">
        <v>365</v>
      </c>
      <c r="B5" s="338"/>
      <c r="C5" s="338"/>
      <c r="D5" s="338"/>
      <c r="E5" s="338"/>
      <c r="F5" s="338"/>
      <c r="G5" s="338"/>
      <c r="H5" s="338"/>
      <c r="I5" s="338"/>
    </row>
    <row r="7" spans="1:9" ht="13.5" thickBot="1">
      <c r="G7" s="115" t="s">
        <v>58</v>
      </c>
    </row>
    <row r="8" spans="1:9" s="128" customFormat="1" ht="87.75" customHeight="1" thickBot="1">
      <c r="A8" s="298" t="s">
        <v>23</v>
      </c>
      <c r="B8" s="130" t="s">
        <v>190</v>
      </c>
      <c r="C8" s="124" t="s">
        <v>189</v>
      </c>
      <c r="D8" s="125" t="s">
        <v>44</v>
      </c>
      <c r="E8" s="125" t="s">
        <v>45</v>
      </c>
      <c r="F8" s="200" t="s">
        <v>93</v>
      </c>
      <c r="G8" s="295" t="s">
        <v>266</v>
      </c>
      <c r="H8" s="202" t="s">
        <v>282</v>
      </c>
      <c r="I8" s="202" t="s">
        <v>361</v>
      </c>
    </row>
    <row r="9" spans="1:9" s="128" customFormat="1" ht="13.5" thickBot="1">
      <c r="A9" s="299">
        <v>1</v>
      </c>
      <c r="B9" s="171">
        <v>2</v>
      </c>
      <c r="C9" s="126" t="s">
        <v>59</v>
      </c>
      <c r="D9" s="126" t="s">
        <v>60</v>
      </c>
      <c r="E9" s="126" t="s">
        <v>61</v>
      </c>
      <c r="F9" s="201" t="s">
        <v>62</v>
      </c>
      <c r="G9" s="203" t="s">
        <v>110</v>
      </c>
      <c r="H9" s="126" t="s">
        <v>111</v>
      </c>
      <c r="I9" s="204" t="s">
        <v>112</v>
      </c>
    </row>
    <row r="10" spans="1:9" s="128" customFormat="1">
      <c r="A10" s="300">
        <v>1</v>
      </c>
      <c r="B10" s="131" t="s">
        <v>149</v>
      </c>
      <c r="C10" s="141"/>
      <c r="D10" s="141"/>
      <c r="E10" s="141"/>
      <c r="F10" s="141"/>
      <c r="G10" s="142">
        <f>G11</f>
        <v>1828.4039999999998</v>
      </c>
      <c r="H10" s="142">
        <f t="shared" ref="H10:I10" si="0">H11</f>
        <v>1817.9039999999998</v>
      </c>
      <c r="I10" s="142">
        <f t="shared" si="0"/>
        <v>1820.4039999999998</v>
      </c>
    </row>
    <row r="11" spans="1:9" s="128" customFormat="1" ht="29.25" customHeight="1">
      <c r="A11" s="301">
        <v>2</v>
      </c>
      <c r="B11" s="132" t="s">
        <v>13</v>
      </c>
      <c r="C11" s="143">
        <v>807</v>
      </c>
      <c r="D11" s="144" t="s">
        <v>135</v>
      </c>
      <c r="E11" s="144"/>
      <c r="F11" s="144"/>
      <c r="G11" s="145">
        <f>G12+G18+G29+G45</f>
        <v>1828.4039999999998</v>
      </c>
      <c r="H11" s="145">
        <f t="shared" ref="H11:I11" si="1">H12+H18+H29+H45</f>
        <v>1817.9039999999998</v>
      </c>
      <c r="I11" s="145">
        <f t="shared" si="1"/>
        <v>1820.4039999999998</v>
      </c>
    </row>
    <row r="12" spans="1:9" ht="25.5">
      <c r="A12" s="300">
        <v>3</v>
      </c>
      <c r="B12" s="172" t="s">
        <v>260</v>
      </c>
      <c r="C12" s="146">
        <v>807</v>
      </c>
      <c r="D12" s="149" t="s">
        <v>261</v>
      </c>
      <c r="E12" s="147"/>
      <c r="F12" s="147"/>
      <c r="G12" s="145">
        <f>G13</f>
        <v>51.435000000000002</v>
      </c>
      <c r="H12" s="145">
        <f t="shared" ref="H12:I12" si="2">H13</f>
        <v>51.435000000000002</v>
      </c>
      <c r="I12" s="145">
        <f t="shared" si="2"/>
        <v>51.435000000000002</v>
      </c>
    </row>
    <row r="13" spans="1:9" ht="78" customHeight="1">
      <c r="A13" s="301">
        <v>4</v>
      </c>
      <c r="B13" s="173" t="s">
        <v>264</v>
      </c>
      <c r="C13" s="146">
        <v>807</v>
      </c>
      <c r="D13" s="149" t="s">
        <v>261</v>
      </c>
      <c r="E13" s="147"/>
      <c r="F13" s="147"/>
      <c r="G13" s="148">
        <v>51.435000000000002</v>
      </c>
      <c r="H13" s="148">
        <v>51.435000000000002</v>
      </c>
      <c r="I13" s="148">
        <v>51.435000000000002</v>
      </c>
    </row>
    <row r="14" spans="1:9" ht="25.5">
      <c r="A14" s="300">
        <v>5</v>
      </c>
      <c r="B14" s="174" t="s">
        <v>117</v>
      </c>
      <c r="C14" s="146">
        <v>807</v>
      </c>
      <c r="D14" s="147" t="s">
        <v>263</v>
      </c>
      <c r="E14" s="147" t="s">
        <v>43</v>
      </c>
      <c r="F14" s="147"/>
      <c r="G14" s="148">
        <f>G13</f>
        <v>51.435000000000002</v>
      </c>
      <c r="H14" s="148">
        <f t="shared" ref="H14:I15" si="3">H13</f>
        <v>51.435000000000002</v>
      </c>
      <c r="I14" s="148">
        <f t="shared" si="3"/>
        <v>51.435000000000002</v>
      </c>
    </row>
    <row r="15" spans="1:9" ht="25.5">
      <c r="A15" s="301">
        <v>6</v>
      </c>
      <c r="B15" s="174" t="s">
        <v>116</v>
      </c>
      <c r="C15" s="146">
        <v>807</v>
      </c>
      <c r="D15" s="147" t="s">
        <v>263</v>
      </c>
      <c r="E15" s="147" t="s">
        <v>37</v>
      </c>
      <c r="F15" s="147"/>
      <c r="G15" s="148">
        <f>G14</f>
        <v>51.435000000000002</v>
      </c>
      <c r="H15" s="148">
        <f t="shared" si="3"/>
        <v>51.435000000000002</v>
      </c>
      <c r="I15" s="148">
        <f t="shared" si="3"/>
        <v>51.435000000000002</v>
      </c>
    </row>
    <row r="16" spans="1:9" ht="25.5">
      <c r="A16" s="300">
        <v>7</v>
      </c>
      <c r="B16" s="175" t="s">
        <v>265</v>
      </c>
      <c r="C16" s="146">
        <v>807</v>
      </c>
      <c r="D16" s="147" t="s">
        <v>263</v>
      </c>
      <c r="E16" s="147" t="s">
        <v>37</v>
      </c>
      <c r="F16" s="147" t="s">
        <v>97</v>
      </c>
      <c r="G16" s="148">
        <f t="shared" ref="G16:I17" si="4">G15</f>
        <v>51.435000000000002</v>
      </c>
      <c r="H16" s="148">
        <f t="shared" si="4"/>
        <v>51.435000000000002</v>
      </c>
      <c r="I16" s="148">
        <f t="shared" si="4"/>
        <v>51.435000000000002</v>
      </c>
    </row>
    <row r="17" spans="1:9">
      <c r="A17" s="301">
        <v>8</v>
      </c>
      <c r="B17" s="175" t="s">
        <v>34</v>
      </c>
      <c r="C17" s="146">
        <v>807</v>
      </c>
      <c r="D17" s="147" t="s">
        <v>263</v>
      </c>
      <c r="E17" s="147" t="s">
        <v>37</v>
      </c>
      <c r="F17" s="147" t="s">
        <v>96</v>
      </c>
      <c r="G17" s="148">
        <f>G16</f>
        <v>51.435000000000002</v>
      </c>
      <c r="H17" s="148">
        <f t="shared" si="4"/>
        <v>51.435000000000002</v>
      </c>
      <c r="I17" s="148">
        <f t="shared" si="4"/>
        <v>51.435000000000002</v>
      </c>
    </row>
    <row r="18" spans="1:9" s="128" customFormat="1" ht="25.5">
      <c r="A18" s="300">
        <v>9</v>
      </c>
      <c r="B18" s="132" t="s">
        <v>224</v>
      </c>
      <c r="C18" s="146">
        <v>807</v>
      </c>
      <c r="D18" s="149" t="s">
        <v>134</v>
      </c>
      <c r="E18" s="147"/>
      <c r="F18" s="147"/>
      <c r="G18" s="145">
        <f>G19+G24</f>
        <v>1238.08</v>
      </c>
      <c r="H18" s="145">
        <f t="shared" ref="H18:I18" si="5">H19+H24</f>
        <v>1227.58</v>
      </c>
      <c r="I18" s="145">
        <f t="shared" si="5"/>
        <v>1230.08</v>
      </c>
    </row>
    <row r="19" spans="1:9" s="128" customFormat="1" ht="90" customHeight="1">
      <c r="A19" s="301">
        <v>10</v>
      </c>
      <c r="B19" s="140" t="s">
        <v>225</v>
      </c>
      <c r="C19" s="146">
        <v>807</v>
      </c>
      <c r="D19" s="147" t="s">
        <v>134</v>
      </c>
      <c r="E19" s="147"/>
      <c r="F19" s="147"/>
      <c r="G19" s="148">
        <v>262.10000000000002</v>
      </c>
      <c r="H19" s="148">
        <v>251.6</v>
      </c>
      <c r="I19" s="148">
        <v>254.1</v>
      </c>
    </row>
    <row r="20" spans="1:9" s="128" customFormat="1" ht="25.5">
      <c r="A20" s="300">
        <v>11</v>
      </c>
      <c r="B20" s="127" t="s">
        <v>117</v>
      </c>
      <c r="C20" s="146">
        <v>807</v>
      </c>
      <c r="D20" s="147" t="s">
        <v>136</v>
      </c>
      <c r="E20" s="147" t="s">
        <v>43</v>
      </c>
      <c r="F20" s="147"/>
      <c r="G20" s="148">
        <f>G19</f>
        <v>262.10000000000002</v>
      </c>
      <c r="H20" s="148">
        <f t="shared" ref="H20:I23" si="6">H19</f>
        <v>251.6</v>
      </c>
      <c r="I20" s="148">
        <f t="shared" si="6"/>
        <v>254.1</v>
      </c>
    </row>
    <row r="21" spans="1:9" s="128" customFormat="1" ht="25.5">
      <c r="A21" s="301">
        <v>12</v>
      </c>
      <c r="B21" s="127" t="s">
        <v>116</v>
      </c>
      <c r="C21" s="146">
        <v>807</v>
      </c>
      <c r="D21" s="147" t="s">
        <v>136</v>
      </c>
      <c r="E21" s="147" t="s">
        <v>37</v>
      </c>
      <c r="F21" s="147"/>
      <c r="G21" s="148">
        <f>G20</f>
        <v>262.10000000000002</v>
      </c>
      <c r="H21" s="148">
        <f t="shared" si="6"/>
        <v>251.6</v>
      </c>
      <c r="I21" s="148">
        <f t="shared" si="6"/>
        <v>254.1</v>
      </c>
    </row>
    <row r="22" spans="1:9" s="128" customFormat="1">
      <c r="A22" s="300">
        <v>13</v>
      </c>
      <c r="B22" s="127" t="s">
        <v>54</v>
      </c>
      <c r="C22" s="146">
        <v>807</v>
      </c>
      <c r="D22" s="147" t="s">
        <v>136</v>
      </c>
      <c r="E22" s="147" t="s">
        <v>37</v>
      </c>
      <c r="F22" s="147" t="s">
        <v>99</v>
      </c>
      <c r="G22" s="148">
        <f t="shared" ref="G22" si="7">G21</f>
        <v>262.10000000000002</v>
      </c>
      <c r="H22" s="148">
        <f t="shared" si="6"/>
        <v>251.6</v>
      </c>
      <c r="I22" s="148">
        <f t="shared" si="6"/>
        <v>254.1</v>
      </c>
    </row>
    <row r="23" spans="1:9" s="128" customFormat="1">
      <c r="A23" s="301">
        <v>14</v>
      </c>
      <c r="B23" s="127" t="s">
        <v>3</v>
      </c>
      <c r="C23" s="146">
        <v>807</v>
      </c>
      <c r="D23" s="147" t="s">
        <v>136</v>
      </c>
      <c r="E23" s="147" t="s">
        <v>37</v>
      </c>
      <c r="F23" s="147" t="s">
        <v>98</v>
      </c>
      <c r="G23" s="148">
        <f>G22</f>
        <v>262.10000000000002</v>
      </c>
      <c r="H23" s="148">
        <f t="shared" si="6"/>
        <v>251.6</v>
      </c>
      <c r="I23" s="148">
        <f t="shared" si="6"/>
        <v>254.1</v>
      </c>
    </row>
    <row r="24" spans="1:9" s="128" customFormat="1" ht="96.75" customHeight="1">
      <c r="A24" s="300">
        <v>15</v>
      </c>
      <c r="B24" s="127" t="s">
        <v>257</v>
      </c>
      <c r="C24" s="146">
        <v>807</v>
      </c>
      <c r="D24" s="149" t="s">
        <v>134</v>
      </c>
      <c r="E24" s="147"/>
      <c r="F24" s="147"/>
      <c r="G24" s="148">
        <v>975.98</v>
      </c>
      <c r="H24" s="148">
        <v>975.98</v>
      </c>
      <c r="I24" s="148">
        <v>975.98</v>
      </c>
    </row>
    <row r="25" spans="1:9" s="128" customFormat="1" ht="25.5">
      <c r="A25" s="301">
        <v>16</v>
      </c>
      <c r="B25" s="127" t="s">
        <v>117</v>
      </c>
      <c r="C25" s="146">
        <v>807</v>
      </c>
      <c r="D25" s="147" t="s">
        <v>254</v>
      </c>
      <c r="E25" s="147" t="s">
        <v>43</v>
      </c>
      <c r="F25" s="147"/>
      <c r="G25" s="148">
        <f>G24</f>
        <v>975.98</v>
      </c>
      <c r="H25" s="148">
        <f t="shared" ref="H25:I28" si="8">H24</f>
        <v>975.98</v>
      </c>
      <c r="I25" s="148">
        <f t="shared" si="8"/>
        <v>975.98</v>
      </c>
    </row>
    <row r="26" spans="1:9" s="128" customFormat="1" ht="25.5">
      <c r="A26" s="300">
        <v>17</v>
      </c>
      <c r="B26" s="127" t="s">
        <v>116</v>
      </c>
      <c r="C26" s="146">
        <v>807</v>
      </c>
      <c r="D26" s="147" t="s">
        <v>254</v>
      </c>
      <c r="E26" s="147" t="s">
        <v>37</v>
      </c>
      <c r="F26" s="147"/>
      <c r="G26" s="148">
        <f>G25</f>
        <v>975.98</v>
      </c>
      <c r="H26" s="148">
        <f t="shared" si="8"/>
        <v>975.98</v>
      </c>
      <c r="I26" s="148">
        <f t="shared" si="8"/>
        <v>975.98</v>
      </c>
    </row>
    <row r="27" spans="1:9" s="128" customFormat="1">
      <c r="A27" s="301">
        <v>18</v>
      </c>
      <c r="B27" s="127" t="s">
        <v>54</v>
      </c>
      <c r="C27" s="146">
        <v>807</v>
      </c>
      <c r="D27" s="147" t="s">
        <v>254</v>
      </c>
      <c r="E27" s="147" t="s">
        <v>37</v>
      </c>
      <c r="F27" s="147" t="s">
        <v>99</v>
      </c>
      <c r="G27" s="148">
        <f t="shared" ref="G27" si="9">G26</f>
        <v>975.98</v>
      </c>
      <c r="H27" s="148">
        <f t="shared" si="8"/>
        <v>975.98</v>
      </c>
      <c r="I27" s="148">
        <f t="shared" si="8"/>
        <v>975.98</v>
      </c>
    </row>
    <row r="28" spans="1:9" s="128" customFormat="1">
      <c r="A28" s="300">
        <v>19</v>
      </c>
      <c r="B28" s="127" t="s">
        <v>3</v>
      </c>
      <c r="C28" s="146">
        <v>807</v>
      </c>
      <c r="D28" s="147" t="s">
        <v>254</v>
      </c>
      <c r="E28" s="147" t="s">
        <v>37</v>
      </c>
      <c r="F28" s="147" t="s">
        <v>98</v>
      </c>
      <c r="G28" s="148">
        <f>G27</f>
        <v>975.98</v>
      </c>
      <c r="H28" s="148">
        <f t="shared" si="8"/>
        <v>975.98</v>
      </c>
      <c r="I28" s="148">
        <f t="shared" si="8"/>
        <v>975.98</v>
      </c>
    </row>
    <row r="29" spans="1:9" s="128" customFormat="1" ht="25.5">
      <c r="A29" s="301">
        <v>20</v>
      </c>
      <c r="B29" s="132" t="s">
        <v>220</v>
      </c>
      <c r="C29" s="143">
        <v>807</v>
      </c>
      <c r="D29" s="144" t="s">
        <v>137</v>
      </c>
      <c r="E29" s="144"/>
      <c r="F29" s="144"/>
      <c r="G29" s="145">
        <f>G30+G35+G40</f>
        <v>494.589</v>
      </c>
      <c r="H29" s="145">
        <f t="shared" ref="H29:I29" si="10">H30+H35+H40</f>
        <v>494.589</v>
      </c>
      <c r="I29" s="145">
        <f t="shared" si="10"/>
        <v>494.589</v>
      </c>
    </row>
    <row r="30" spans="1:9" s="128" customFormat="1" ht="56.25" customHeight="1">
      <c r="A30" s="300">
        <v>21</v>
      </c>
      <c r="B30" s="138" t="s">
        <v>221</v>
      </c>
      <c r="C30" s="146">
        <v>807</v>
      </c>
      <c r="D30" s="147" t="s">
        <v>138</v>
      </c>
      <c r="E30" s="147"/>
      <c r="F30" s="147"/>
      <c r="G30" s="148">
        <f>G31</f>
        <v>406.79500000000002</v>
      </c>
      <c r="H30" s="148">
        <f t="shared" ref="H30:I31" si="11">H31</f>
        <v>406.79500000000002</v>
      </c>
      <c r="I30" s="148">
        <f t="shared" si="11"/>
        <v>406.79500000000002</v>
      </c>
    </row>
    <row r="31" spans="1:9" s="128" customFormat="1" ht="25.5">
      <c r="A31" s="301">
        <v>22</v>
      </c>
      <c r="B31" s="127" t="s">
        <v>117</v>
      </c>
      <c r="C31" s="146">
        <v>807</v>
      </c>
      <c r="D31" s="147" t="s">
        <v>138</v>
      </c>
      <c r="E31" s="147" t="s">
        <v>43</v>
      </c>
      <c r="F31" s="147"/>
      <c r="G31" s="148">
        <f>G32</f>
        <v>406.79500000000002</v>
      </c>
      <c r="H31" s="148">
        <f t="shared" si="11"/>
        <v>406.79500000000002</v>
      </c>
      <c r="I31" s="148">
        <f t="shared" si="11"/>
        <v>406.79500000000002</v>
      </c>
    </row>
    <row r="32" spans="1:9" s="128" customFormat="1" ht="28.5" customHeight="1">
      <c r="A32" s="300">
        <v>23</v>
      </c>
      <c r="B32" s="127" t="s">
        <v>116</v>
      </c>
      <c r="C32" s="146">
        <v>807</v>
      </c>
      <c r="D32" s="147" t="s">
        <v>138</v>
      </c>
      <c r="E32" s="147" t="s">
        <v>37</v>
      </c>
      <c r="F32" s="147"/>
      <c r="G32" s="89">
        <v>406.79500000000002</v>
      </c>
      <c r="H32" s="89">
        <v>406.79500000000002</v>
      </c>
      <c r="I32" s="89">
        <v>406.79500000000002</v>
      </c>
    </row>
    <row r="33" spans="1:9" s="128" customFormat="1" ht="18" customHeight="1">
      <c r="A33" s="301">
        <v>24</v>
      </c>
      <c r="B33" s="127" t="s">
        <v>33</v>
      </c>
      <c r="C33" s="146">
        <v>807</v>
      </c>
      <c r="D33" s="147" t="s">
        <v>138</v>
      </c>
      <c r="E33" s="147" t="s">
        <v>37</v>
      </c>
      <c r="F33" s="147" t="s">
        <v>100</v>
      </c>
      <c r="G33" s="148">
        <f>G32</f>
        <v>406.79500000000002</v>
      </c>
      <c r="H33" s="148">
        <f t="shared" ref="H33:I34" si="12">H32</f>
        <v>406.79500000000002</v>
      </c>
      <c r="I33" s="148">
        <f t="shared" si="12"/>
        <v>406.79500000000002</v>
      </c>
    </row>
    <row r="34" spans="1:9" s="128" customFormat="1" ht="17.25" customHeight="1">
      <c r="A34" s="300">
        <v>25</v>
      </c>
      <c r="B34" s="127" t="s">
        <v>35</v>
      </c>
      <c r="C34" s="146">
        <v>807</v>
      </c>
      <c r="D34" s="147" t="s">
        <v>138</v>
      </c>
      <c r="E34" s="147" t="s">
        <v>37</v>
      </c>
      <c r="F34" s="147" t="s">
        <v>101</v>
      </c>
      <c r="G34" s="148">
        <f>G33</f>
        <v>406.79500000000002</v>
      </c>
      <c r="H34" s="148">
        <f t="shared" si="12"/>
        <v>406.79500000000002</v>
      </c>
      <c r="I34" s="148">
        <f t="shared" si="12"/>
        <v>406.79500000000002</v>
      </c>
    </row>
    <row r="35" spans="1:9" s="128" customFormat="1" ht="66.75" customHeight="1">
      <c r="A35" s="301">
        <v>26</v>
      </c>
      <c r="B35" s="127" t="s">
        <v>226</v>
      </c>
      <c r="C35" s="146">
        <v>807</v>
      </c>
      <c r="D35" s="147" t="s">
        <v>140</v>
      </c>
      <c r="E35" s="147"/>
      <c r="F35" s="147"/>
      <c r="G35" s="148">
        <f>G36</f>
        <v>45.2</v>
      </c>
      <c r="H35" s="148">
        <f t="shared" ref="H35:I36" si="13">H36</f>
        <v>45.2</v>
      </c>
      <c r="I35" s="148">
        <f t="shared" si="13"/>
        <v>45.2</v>
      </c>
    </row>
    <row r="36" spans="1:9" s="128" customFormat="1" ht="25.5">
      <c r="A36" s="300">
        <v>27</v>
      </c>
      <c r="B36" s="127" t="s">
        <v>117</v>
      </c>
      <c r="C36" s="146">
        <v>807</v>
      </c>
      <c r="D36" s="147" t="s">
        <v>140</v>
      </c>
      <c r="E36" s="147" t="s">
        <v>43</v>
      </c>
      <c r="F36" s="147"/>
      <c r="G36" s="148">
        <f>G37</f>
        <v>45.2</v>
      </c>
      <c r="H36" s="148">
        <f t="shared" si="13"/>
        <v>45.2</v>
      </c>
      <c r="I36" s="148">
        <f t="shared" si="13"/>
        <v>45.2</v>
      </c>
    </row>
    <row r="37" spans="1:9" s="128" customFormat="1" ht="30.75" customHeight="1">
      <c r="A37" s="301">
        <v>28</v>
      </c>
      <c r="B37" s="127" t="s">
        <v>116</v>
      </c>
      <c r="C37" s="146">
        <v>807</v>
      </c>
      <c r="D37" s="147" t="s">
        <v>140</v>
      </c>
      <c r="E37" s="147" t="s">
        <v>37</v>
      </c>
      <c r="F37" s="147"/>
      <c r="G37" s="89">
        <v>45.2</v>
      </c>
      <c r="H37" s="89">
        <v>45.2</v>
      </c>
      <c r="I37" s="89">
        <v>45.2</v>
      </c>
    </row>
    <row r="38" spans="1:9" s="128" customFormat="1" ht="13.5" customHeight="1">
      <c r="A38" s="300">
        <v>29</v>
      </c>
      <c r="B38" s="127" t="s">
        <v>33</v>
      </c>
      <c r="C38" s="146">
        <v>807</v>
      </c>
      <c r="D38" s="147" t="s">
        <v>140</v>
      </c>
      <c r="E38" s="147" t="s">
        <v>37</v>
      </c>
      <c r="F38" s="147" t="s">
        <v>100</v>
      </c>
      <c r="G38" s="148">
        <f t="shared" ref="G38:I39" si="14">G37</f>
        <v>45.2</v>
      </c>
      <c r="H38" s="148">
        <f t="shared" si="14"/>
        <v>45.2</v>
      </c>
      <c r="I38" s="148">
        <f t="shared" si="14"/>
        <v>45.2</v>
      </c>
    </row>
    <row r="39" spans="1:9" s="128" customFormat="1" ht="12.75" customHeight="1">
      <c r="A39" s="301">
        <v>30</v>
      </c>
      <c r="B39" s="127" t="s">
        <v>35</v>
      </c>
      <c r="C39" s="146">
        <v>807</v>
      </c>
      <c r="D39" s="147" t="s">
        <v>140</v>
      </c>
      <c r="E39" s="147" t="s">
        <v>37</v>
      </c>
      <c r="F39" s="147" t="s">
        <v>101</v>
      </c>
      <c r="G39" s="148">
        <f t="shared" si="14"/>
        <v>45.2</v>
      </c>
      <c r="H39" s="148">
        <f t="shared" si="14"/>
        <v>45.2</v>
      </c>
      <c r="I39" s="148">
        <f t="shared" si="14"/>
        <v>45.2</v>
      </c>
    </row>
    <row r="40" spans="1:9" s="128" customFormat="1" ht="63.75">
      <c r="A40" s="300">
        <v>31</v>
      </c>
      <c r="B40" s="127" t="s">
        <v>223</v>
      </c>
      <c r="C40" s="146">
        <v>807</v>
      </c>
      <c r="D40" s="147" t="s">
        <v>141</v>
      </c>
      <c r="E40" s="147"/>
      <c r="F40" s="147"/>
      <c r="G40" s="148">
        <f>G41</f>
        <v>42.594000000000001</v>
      </c>
      <c r="H40" s="148">
        <f t="shared" ref="H40:I41" si="15">H41</f>
        <v>42.594000000000001</v>
      </c>
      <c r="I40" s="148">
        <f t="shared" si="15"/>
        <v>42.594000000000001</v>
      </c>
    </row>
    <row r="41" spans="1:9" s="128" customFormat="1" ht="25.5">
      <c r="A41" s="301">
        <v>32</v>
      </c>
      <c r="B41" s="127" t="s">
        <v>117</v>
      </c>
      <c r="C41" s="146">
        <v>807</v>
      </c>
      <c r="D41" s="147" t="s">
        <v>141</v>
      </c>
      <c r="E41" s="147" t="s">
        <v>43</v>
      </c>
      <c r="F41" s="147"/>
      <c r="G41" s="148">
        <f>G42</f>
        <v>42.594000000000001</v>
      </c>
      <c r="H41" s="148">
        <f t="shared" si="15"/>
        <v>42.594000000000001</v>
      </c>
      <c r="I41" s="148">
        <f t="shared" si="15"/>
        <v>42.594000000000001</v>
      </c>
    </row>
    <row r="42" spans="1:9" s="128" customFormat="1" ht="29.25" customHeight="1">
      <c r="A42" s="300">
        <v>33</v>
      </c>
      <c r="B42" s="127" t="s">
        <v>116</v>
      </c>
      <c r="C42" s="146">
        <v>807</v>
      </c>
      <c r="D42" s="147" t="s">
        <v>141</v>
      </c>
      <c r="E42" s="147" t="s">
        <v>37</v>
      </c>
      <c r="F42" s="147"/>
      <c r="G42" s="148">
        <v>42.594000000000001</v>
      </c>
      <c r="H42" s="148">
        <v>42.594000000000001</v>
      </c>
      <c r="I42" s="148">
        <v>42.594000000000001</v>
      </c>
    </row>
    <row r="43" spans="1:9" s="129" customFormat="1">
      <c r="A43" s="301">
        <v>34</v>
      </c>
      <c r="B43" s="127" t="s">
        <v>33</v>
      </c>
      <c r="C43" s="146">
        <v>807</v>
      </c>
      <c r="D43" s="147" t="s">
        <v>141</v>
      </c>
      <c r="E43" s="147" t="s">
        <v>37</v>
      </c>
      <c r="F43" s="147" t="s">
        <v>100</v>
      </c>
      <c r="G43" s="148">
        <f t="shared" ref="G43:I44" si="16">G42</f>
        <v>42.594000000000001</v>
      </c>
      <c r="H43" s="148">
        <f t="shared" si="16"/>
        <v>42.594000000000001</v>
      </c>
      <c r="I43" s="148">
        <f t="shared" si="16"/>
        <v>42.594000000000001</v>
      </c>
    </row>
    <row r="44" spans="1:9" s="129" customFormat="1">
      <c r="A44" s="300">
        <v>35</v>
      </c>
      <c r="B44" s="127" t="s">
        <v>35</v>
      </c>
      <c r="C44" s="146">
        <v>807</v>
      </c>
      <c r="D44" s="147" t="s">
        <v>141</v>
      </c>
      <c r="E44" s="147" t="s">
        <v>37</v>
      </c>
      <c r="F44" s="147" t="s">
        <v>101</v>
      </c>
      <c r="G44" s="148">
        <f t="shared" si="16"/>
        <v>42.594000000000001</v>
      </c>
      <c r="H44" s="148">
        <f t="shared" si="16"/>
        <v>42.594000000000001</v>
      </c>
      <c r="I44" s="148">
        <f t="shared" si="16"/>
        <v>42.594000000000001</v>
      </c>
    </row>
    <row r="45" spans="1:9" s="128" customFormat="1" ht="38.25">
      <c r="A45" s="301">
        <v>36</v>
      </c>
      <c r="B45" s="132" t="s">
        <v>238</v>
      </c>
      <c r="C45" s="143">
        <v>807</v>
      </c>
      <c r="D45" s="150" t="s">
        <v>235</v>
      </c>
      <c r="E45" s="147"/>
      <c r="F45" s="147"/>
      <c r="G45" s="145">
        <f>G46</f>
        <v>44.3</v>
      </c>
      <c r="H45" s="145">
        <f t="shared" ref="H45:I45" si="17">H46</f>
        <v>44.3</v>
      </c>
      <c r="I45" s="145">
        <f t="shared" si="17"/>
        <v>44.3</v>
      </c>
    </row>
    <row r="46" spans="1:9" s="128" customFormat="1" ht="78" customHeight="1">
      <c r="A46" s="300">
        <v>37</v>
      </c>
      <c r="B46" s="140" t="s">
        <v>236</v>
      </c>
      <c r="C46" s="146">
        <v>807</v>
      </c>
      <c r="D46" s="149" t="s">
        <v>239</v>
      </c>
      <c r="E46" s="147"/>
      <c r="F46" s="147"/>
      <c r="G46" s="148">
        <v>44.3</v>
      </c>
      <c r="H46" s="148">
        <v>44.3</v>
      </c>
      <c r="I46" s="148">
        <v>44.3</v>
      </c>
    </row>
    <row r="47" spans="1:9" s="128" customFormat="1" ht="25.5">
      <c r="A47" s="301">
        <v>38</v>
      </c>
      <c r="B47" s="127" t="s">
        <v>117</v>
      </c>
      <c r="C47" s="146">
        <v>807</v>
      </c>
      <c r="D47" s="147" t="s">
        <v>237</v>
      </c>
      <c r="E47" s="147" t="s">
        <v>43</v>
      </c>
      <c r="F47" s="147"/>
      <c r="G47" s="148">
        <f>G46</f>
        <v>44.3</v>
      </c>
      <c r="H47" s="148">
        <f t="shared" ref="H47:I48" si="18">H46</f>
        <v>44.3</v>
      </c>
      <c r="I47" s="148">
        <f t="shared" si="18"/>
        <v>44.3</v>
      </c>
    </row>
    <row r="48" spans="1:9" s="128" customFormat="1" ht="25.5">
      <c r="A48" s="300">
        <v>39</v>
      </c>
      <c r="B48" s="127" t="s">
        <v>116</v>
      </c>
      <c r="C48" s="146">
        <v>807</v>
      </c>
      <c r="D48" s="147" t="s">
        <v>237</v>
      </c>
      <c r="E48" s="147" t="s">
        <v>37</v>
      </c>
      <c r="F48" s="147"/>
      <c r="G48" s="148">
        <f>G47</f>
        <v>44.3</v>
      </c>
      <c r="H48" s="148">
        <f t="shared" si="18"/>
        <v>44.3</v>
      </c>
      <c r="I48" s="148">
        <f t="shared" si="18"/>
        <v>44.3</v>
      </c>
    </row>
    <row r="49" spans="1:9" s="128" customFormat="1">
      <c r="A49" s="301">
        <v>40</v>
      </c>
      <c r="B49" s="127" t="s">
        <v>210</v>
      </c>
      <c r="C49" s="146">
        <v>807</v>
      </c>
      <c r="D49" s="147" t="s">
        <v>237</v>
      </c>
      <c r="E49" s="147" t="s">
        <v>37</v>
      </c>
      <c r="F49" s="147" t="s">
        <v>101</v>
      </c>
      <c r="G49" s="148">
        <f t="shared" ref="G49:I50" si="19">G48</f>
        <v>44.3</v>
      </c>
      <c r="H49" s="148">
        <f t="shared" si="19"/>
        <v>44.3</v>
      </c>
      <c r="I49" s="148">
        <f t="shared" si="19"/>
        <v>44.3</v>
      </c>
    </row>
    <row r="50" spans="1:9" s="128" customFormat="1">
      <c r="A50" s="300">
        <v>41</v>
      </c>
      <c r="B50" s="127" t="s">
        <v>34</v>
      </c>
      <c r="C50" s="146">
        <v>807</v>
      </c>
      <c r="D50" s="147" t="s">
        <v>237</v>
      </c>
      <c r="E50" s="147" t="s">
        <v>37</v>
      </c>
      <c r="F50" s="147" t="s">
        <v>100</v>
      </c>
      <c r="G50" s="148">
        <f>G49</f>
        <v>44.3</v>
      </c>
      <c r="H50" s="148">
        <f t="shared" si="19"/>
        <v>44.3</v>
      </c>
      <c r="I50" s="148">
        <f t="shared" si="19"/>
        <v>44.3</v>
      </c>
    </row>
    <row r="51" spans="1:9" s="128" customFormat="1" ht="14.25">
      <c r="A51" s="301">
        <v>42</v>
      </c>
      <c r="B51" s="133" t="s">
        <v>41</v>
      </c>
      <c r="C51" s="143">
        <v>807</v>
      </c>
      <c r="D51" s="151" t="s">
        <v>120</v>
      </c>
      <c r="E51" s="152"/>
      <c r="F51" s="152"/>
      <c r="G51" s="153">
        <f>G52+G106+G128+G121+G99+G115+G71+G78+G134+G140+G85+G92</f>
        <v>14459.636000000004</v>
      </c>
      <c r="H51" s="153">
        <f t="shared" ref="H51:I51" si="20">H52+H106+H128+H121+H99+H115+H71+H134+H140+H85+H92</f>
        <v>13943.727500000001</v>
      </c>
      <c r="I51" s="153">
        <f t="shared" si="20"/>
        <v>13361.627500000001</v>
      </c>
    </row>
    <row r="52" spans="1:9" s="129" customFormat="1">
      <c r="A52" s="300">
        <v>43</v>
      </c>
      <c r="B52" s="134" t="s">
        <v>46</v>
      </c>
      <c r="C52" s="143">
        <v>807</v>
      </c>
      <c r="D52" s="151" t="s">
        <v>121</v>
      </c>
      <c r="E52" s="151"/>
      <c r="F52" s="151"/>
      <c r="G52" s="153">
        <f>G53+G66</f>
        <v>9682.3480000000018</v>
      </c>
      <c r="H52" s="153">
        <f t="shared" ref="H52:I52" si="21">H53+H66</f>
        <v>9327.1049999999996</v>
      </c>
      <c r="I52" s="153">
        <f t="shared" si="21"/>
        <v>8927.6049999999996</v>
      </c>
    </row>
    <row r="53" spans="1:9" s="128" customFormat="1" ht="38.25">
      <c r="A53" s="301">
        <v>44</v>
      </c>
      <c r="B53" s="132" t="s">
        <v>198</v>
      </c>
      <c r="C53" s="143">
        <v>807</v>
      </c>
      <c r="D53" s="144" t="s">
        <v>126</v>
      </c>
      <c r="E53" s="147"/>
      <c r="F53" s="147"/>
      <c r="G53" s="145">
        <f>G54+G58+G62</f>
        <v>8220.3520000000008</v>
      </c>
      <c r="H53" s="145">
        <f t="shared" ref="H53:I53" si="22">H54+H58+H62</f>
        <v>7865.1089999999995</v>
      </c>
      <c r="I53" s="145">
        <f t="shared" si="22"/>
        <v>7465.6089999999995</v>
      </c>
    </row>
    <row r="54" spans="1:9" s="128" customFormat="1" ht="51">
      <c r="A54" s="300">
        <v>45</v>
      </c>
      <c r="B54" s="127" t="s">
        <v>160</v>
      </c>
      <c r="C54" s="146">
        <v>807</v>
      </c>
      <c r="D54" s="147" t="s">
        <v>126</v>
      </c>
      <c r="E54" s="147" t="s">
        <v>42</v>
      </c>
      <c r="F54" s="147"/>
      <c r="G54" s="148">
        <f>G55</f>
        <v>4133.4589999999998</v>
      </c>
      <c r="H54" s="148">
        <f t="shared" ref="H54:I56" si="23">H55</f>
        <v>4133.4589999999998</v>
      </c>
      <c r="I54" s="148">
        <f t="shared" si="23"/>
        <v>4133.4589999999998</v>
      </c>
    </row>
    <row r="55" spans="1:9" s="128" customFormat="1" ht="25.5">
      <c r="A55" s="301">
        <v>46</v>
      </c>
      <c r="B55" s="127" t="s">
        <v>148</v>
      </c>
      <c r="C55" s="146">
        <v>807</v>
      </c>
      <c r="D55" s="147" t="s">
        <v>126</v>
      </c>
      <c r="E55" s="147" t="s">
        <v>39</v>
      </c>
      <c r="F55" s="147"/>
      <c r="G55" s="148">
        <f>G56</f>
        <v>4133.4589999999998</v>
      </c>
      <c r="H55" s="148">
        <f t="shared" si="23"/>
        <v>4133.4589999999998</v>
      </c>
      <c r="I55" s="148">
        <f t="shared" si="23"/>
        <v>4133.4589999999998</v>
      </c>
    </row>
    <row r="56" spans="1:9" s="128" customFormat="1">
      <c r="A56" s="300">
        <v>47</v>
      </c>
      <c r="B56" s="135" t="s">
        <v>30</v>
      </c>
      <c r="C56" s="146">
        <v>807</v>
      </c>
      <c r="D56" s="147" t="s">
        <v>126</v>
      </c>
      <c r="E56" s="152" t="s">
        <v>39</v>
      </c>
      <c r="F56" s="152" t="s">
        <v>102</v>
      </c>
      <c r="G56" s="154">
        <f>G57</f>
        <v>4133.4589999999998</v>
      </c>
      <c r="H56" s="154">
        <f t="shared" si="23"/>
        <v>4133.4589999999998</v>
      </c>
      <c r="I56" s="154">
        <f t="shared" si="23"/>
        <v>4133.4589999999998</v>
      </c>
    </row>
    <row r="57" spans="1:9" s="128" customFormat="1" ht="38.25">
      <c r="A57" s="301">
        <v>48</v>
      </c>
      <c r="B57" s="135" t="s">
        <v>161</v>
      </c>
      <c r="C57" s="146">
        <v>807</v>
      </c>
      <c r="D57" s="147" t="s">
        <v>126</v>
      </c>
      <c r="E57" s="152" t="s">
        <v>39</v>
      </c>
      <c r="F57" s="152" t="s">
        <v>103</v>
      </c>
      <c r="G57" s="89">
        <v>4133.4589999999998</v>
      </c>
      <c r="H57" s="89">
        <v>4133.4589999999998</v>
      </c>
      <c r="I57" s="89">
        <v>4133.4589999999998</v>
      </c>
    </row>
    <row r="58" spans="1:9" s="128" customFormat="1" ht="25.5">
      <c r="A58" s="300">
        <v>49</v>
      </c>
      <c r="B58" s="127" t="s">
        <v>117</v>
      </c>
      <c r="C58" s="146">
        <v>807</v>
      </c>
      <c r="D58" s="147" t="s">
        <v>126</v>
      </c>
      <c r="E58" s="147" t="s">
        <v>43</v>
      </c>
      <c r="F58" s="147"/>
      <c r="G58" s="148">
        <f>G59</f>
        <v>4083.8270000000002</v>
      </c>
      <c r="H58" s="148">
        <f>H59</f>
        <v>3728.5839999999998</v>
      </c>
      <c r="I58" s="148">
        <f>I59</f>
        <v>3329.0839999999998</v>
      </c>
    </row>
    <row r="59" spans="1:9" s="128" customFormat="1" ht="25.5">
      <c r="A59" s="301">
        <v>50</v>
      </c>
      <c r="B59" s="127" t="s">
        <v>2</v>
      </c>
      <c r="C59" s="146">
        <v>807</v>
      </c>
      <c r="D59" s="147" t="s">
        <v>126</v>
      </c>
      <c r="E59" s="147" t="s">
        <v>37</v>
      </c>
      <c r="F59" s="147"/>
      <c r="G59" s="89">
        <v>4083.8270000000002</v>
      </c>
      <c r="H59" s="89">
        <v>3728.5839999999998</v>
      </c>
      <c r="I59" s="89">
        <v>3329.0839999999998</v>
      </c>
    </row>
    <row r="60" spans="1:9" s="128" customFormat="1">
      <c r="A60" s="300">
        <v>51</v>
      </c>
      <c r="B60" s="135" t="s">
        <v>30</v>
      </c>
      <c r="C60" s="146">
        <v>807</v>
      </c>
      <c r="D60" s="147" t="s">
        <v>126</v>
      </c>
      <c r="E60" s="147" t="s">
        <v>37</v>
      </c>
      <c r="F60" s="147" t="s">
        <v>102</v>
      </c>
      <c r="G60" s="148">
        <f>G59</f>
        <v>4083.8270000000002</v>
      </c>
      <c r="H60" s="148">
        <f t="shared" ref="H60:I60" si="24">H59</f>
        <v>3728.5839999999998</v>
      </c>
      <c r="I60" s="148">
        <f t="shared" si="24"/>
        <v>3329.0839999999998</v>
      </c>
    </row>
    <row r="61" spans="1:9" s="128" customFormat="1" ht="38.25">
      <c r="A61" s="301">
        <v>52</v>
      </c>
      <c r="B61" s="135" t="s">
        <v>161</v>
      </c>
      <c r="C61" s="146">
        <v>807</v>
      </c>
      <c r="D61" s="147" t="s">
        <v>126</v>
      </c>
      <c r="E61" s="147" t="s">
        <v>37</v>
      </c>
      <c r="F61" s="147" t="s">
        <v>103</v>
      </c>
      <c r="G61" s="148">
        <f>G60</f>
        <v>4083.8270000000002</v>
      </c>
      <c r="H61" s="148">
        <f>H60</f>
        <v>3728.5839999999998</v>
      </c>
      <c r="I61" s="148">
        <f>I60</f>
        <v>3329.0839999999998</v>
      </c>
    </row>
    <row r="62" spans="1:9" s="128" customFormat="1">
      <c r="A62" s="300">
        <v>53</v>
      </c>
      <c r="B62" s="127" t="s">
        <v>49</v>
      </c>
      <c r="C62" s="146">
        <v>807</v>
      </c>
      <c r="D62" s="147" t="s">
        <v>126</v>
      </c>
      <c r="E62" s="147" t="s">
        <v>50</v>
      </c>
      <c r="F62" s="147"/>
      <c r="G62" s="148">
        <f>G63</f>
        <v>3.0659999999999998</v>
      </c>
      <c r="H62" s="148">
        <f t="shared" ref="H62:I62" si="25">H63</f>
        <v>3.0659999999999998</v>
      </c>
      <c r="I62" s="148">
        <f t="shared" si="25"/>
        <v>3.0659999999999998</v>
      </c>
    </row>
    <row r="63" spans="1:9" s="128" customFormat="1">
      <c r="A63" s="301">
        <v>54</v>
      </c>
      <c r="B63" s="127" t="s">
        <v>51</v>
      </c>
      <c r="C63" s="146">
        <v>807</v>
      </c>
      <c r="D63" s="147" t="s">
        <v>126</v>
      </c>
      <c r="E63" s="147" t="s">
        <v>40</v>
      </c>
      <c r="F63" s="147"/>
      <c r="G63" s="148">
        <v>3.0659999999999998</v>
      </c>
      <c r="H63" s="148">
        <v>3.0659999999999998</v>
      </c>
      <c r="I63" s="148">
        <v>3.0659999999999998</v>
      </c>
    </row>
    <row r="64" spans="1:9" s="128" customFormat="1">
      <c r="A64" s="300">
        <v>55</v>
      </c>
      <c r="B64" s="135" t="s">
        <v>30</v>
      </c>
      <c r="C64" s="146">
        <v>807</v>
      </c>
      <c r="D64" s="147" t="s">
        <v>126</v>
      </c>
      <c r="E64" s="147" t="s">
        <v>40</v>
      </c>
      <c r="F64" s="147" t="s">
        <v>102</v>
      </c>
      <c r="G64" s="148">
        <f t="shared" ref="G64:I64" si="26">G63</f>
        <v>3.0659999999999998</v>
      </c>
      <c r="H64" s="148">
        <f t="shared" si="26"/>
        <v>3.0659999999999998</v>
      </c>
      <c r="I64" s="148">
        <f t="shared" si="26"/>
        <v>3.0659999999999998</v>
      </c>
    </row>
    <row r="65" spans="1:9" s="128" customFormat="1" ht="38.25">
      <c r="A65" s="301">
        <v>56</v>
      </c>
      <c r="B65" s="135" t="s">
        <v>161</v>
      </c>
      <c r="C65" s="146">
        <v>807</v>
      </c>
      <c r="D65" s="147" t="s">
        <v>126</v>
      </c>
      <c r="E65" s="147" t="s">
        <v>40</v>
      </c>
      <c r="F65" s="147" t="s">
        <v>103</v>
      </c>
      <c r="G65" s="148">
        <f>G64</f>
        <v>3.0659999999999998</v>
      </c>
      <c r="H65" s="148">
        <f>H64</f>
        <v>3.0659999999999998</v>
      </c>
      <c r="I65" s="148">
        <f>I64</f>
        <v>3.0659999999999998</v>
      </c>
    </row>
    <row r="66" spans="1:9" s="128" customFormat="1" ht="33" customHeight="1">
      <c r="A66" s="300">
        <v>57</v>
      </c>
      <c r="B66" s="134" t="s">
        <v>143</v>
      </c>
      <c r="C66" s="143">
        <v>807</v>
      </c>
      <c r="D66" s="151" t="s">
        <v>142</v>
      </c>
      <c r="E66" s="152"/>
      <c r="F66" s="152"/>
      <c r="G66" s="153">
        <f>G67</f>
        <v>1461.9960000000001</v>
      </c>
      <c r="H66" s="153">
        <f t="shared" ref="H66:I67" si="27">H67</f>
        <v>1461.9960000000001</v>
      </c>
      <c r="I66" s="153">
        <f t="shared" si="27"/>
        <v>1461.9960000000001</v>
      </c>
    </row>
    <row r="67" spans="1:9" s="128" customFormat="1" ht="51">
      <c r="A67" s="301">
        <v>58</v>
      </c>
      <c r="B67" s="135" t="s">
        <v>48</v>
      </c>
      <c r="C67" s="146">
        <v>807</v>
      </c>
      <c r="D67" s="152" t="s">
        <v>142</v>
      </c>
      <c r="E67" s="155" t="s">
        <v>42</v>
      </c>
      <c r="F67" s="152"/>
      <c r="G67" s="156">
        <f>G68</f>
        <v>1461.9960000000001</v>
      </c>
      <c r="H67" s="156">
        <f t="shared" si="27"/>
        <v>1461.9960000000001</v>
      </c>
      <c r="I67" s="156">
        <f t="shared" si="27"/>
        <v>1461.9960000000001</v>
      </c>
    </row>
    <row r="68" spans="1:9" s="128" customFormat="1" ht="25.5">
      <c r="A68" s="300">
        <v>59</v>
      </c>
      <c r="B68" s="135" t="s">
        <v>47</v>
      </c>
      <c r="C68" s="146">
        <v>807</v>
      </c>
      <c r="D68" s="152" t="s">
        <v>142</v>
      </c>
      <c r="E68" s="152" t="s">
        <v>39</v>
      </c>
      <c r="F68" s="152"/>
      <c r="G68" s="70">
        <v>1461.9960000000001</v>
      </c>
      <c r="H68" s="70">
        <v>1461.9960000000001</v>
      </c>
      <c r="I68" s="70">
        <v>1461.9960000000001</v>
      </c>
    </row>
    <row r="69" spans="1:9" s="128" customFormat="1">
      <c r="A69" s="301">
        <v>60</v>
      </c>
      <c r="B69" s="135" t="s">
        <v>30</v>
      </c>
      <c r="C69" s="146">
        <v>807</v>
      </c>
      <c r="D69" s="152" t="s">
        <v>142</v>
      </c>
      <c r="E69" s="152" t="s">
        <v>39</v>
      </c>
      <c r="F69" s="152" t="s">
        <v>102</v>
      </c>
      <c r="G69" s="154">
        <f>G68</f>
        <v>1461.9960000000001</v>
      </c>
      <c r="H69" s="154">
        <f>H68</f>
        <v>1461.9960000000001</v>
      </c>
      <c r="I69" s="154">
        <f>I68</f>
        <v>1461.9960000000001</v>
      </c>
    </row>
    <row r="70" spans="1:9" s="128" customFormat="1" ht="25.5">
      <c r="A70" s="300">
        <v>61</v>
      </c>
      <c r="B70" s="135" t="s">
        <v>14</v>
      </c>
      <c r="C70" s="146">
        <v>807</v>
      </c>
      <c r="D70" s="152" t="s">
        <v>142</v>
      </c>
      <c r="E70" s="152" t="s">
        <v>39</v>
      </c>
      <c r="F70" s="152" t="s">
        <v>104</v>
      </c>
      <c r="G70" s="156">
        <f>G68</f>
        <v>1461.9960000000001</v>
      </c>
      <c r="H70" s="156">
        <f>H68</f>
        <v>1461.9960000000001</v>
      </c>
      <c r="I70" s="156">
        <f>I68</f>
        <v>1461.9960000000001</v>
      </c>
    </row>
    <row r="71" spans="1:9" s="129" customFormat="1" ht="24.75" customHeight="1">
      <c r="A71" s="301">
        <v>62</v>
      </c>
      <c r="B71" s="12" t="s">
        <v>41</v>
      </c>
      <c r="C71" s="143">
        <v>807</v>
      </c>
      <c r="D71" s="150" t="s">
        <v>120</v>
      </c>
      <c r="E71" s="144"/>
      <c r="F71" s="144"/>
      <c r="G71" s="145">
        <f>G72</f>
        <v>46.305999999999997</v>
      </c>
      <c r="H71" s="145">
        <f t="shared" ref="H71:I75" si="28">H72</f>
        <v>46.305999999999997</v>
      </c>
      <c r="I71" s="145">
        <f t="shared" si="28"/>
        <v>46.305999999999997</v>
      </c>
    </row>
    <row r="72" spans="1:9" s="128" customFormat="1" ht="18" customHeight="1">
      <c r="A72" s="300">
        <v>63</v>
      </c>
      <c r="B72" s="127" t="s">
        <v>146</v>
      </c>
      <c r="C72" s="146">
        <v>807</v>
      </c>
      <c r="D72" s="149" t="s">
        <v>128</v>
      </c>
      <c r="E72" s="149"/>
      <c r="F72" s="149"/>
      <c r="G72" s="148">
        <f>G73</f>
        <v>46.305999999999997</v>
      </c>
      <c r="H72" s="148">
        <f t="shared" si="28"/>
        <v>46.305999999999997</v>
      </c>
      <c r="I72" s="148">
        <f t="shared" si="28"/>
        <v>46.305999999999997</v>
      </c>
    </row>
    <row r="73" spans="1:9" s="129" customFormat="1" ht="30.75" customHeight="1">
      <c r="A73" s="301">
        <v>64</v>
      </c>
      <c r="B73" s="14" t="s">
        <v>229</v>
      </c>
      <c r="C73" s="146">
        <v>807</v>
      </c>
      <c r="D73" s="149" t="s">
        <v>230</v>
      </c>
      <c r="E73" s="149"/>
      <c r="F73" s="149"/>
      <c r="G73" s="148">
        <f>G74</f>
        <v>46.305999999999997</v>
      </c>
      <c r="H73" s="148">
        <f t="shared" si="28"/>
        <v>46.305999999999997</v>
      </c>
      <c r="I73" s="148">
        <f t="shared" si="28"/>
        <v>46.305999999999997</v>
      </c>
    </row>
    <row r="74" spans="1:9" s="128" customFormat="1" ht="25.5">
      <c r="A74" s="300">
        <v>65</v>
      </c>
      <c r="B74" s="135" t="s">
        <v>117</v>
      </c>
      <c r="C74" s="146">
        <v>807</v>
      </c>
      <c r="D74" s="149" t="s">
        <v>230</v>
      </c>
      <c r="E74" s="149" t="s">
        <v>43</v>
      </c>
      <c r="F74" s="149"/>
      <c r="G74" s="148">
        <f>G75</f>
        <v>46.305999999999997</v>
      </c>
      <c r="H74" s="148">
        <f t="shared" si="28"/>
        <v>46.305999999999997</v>
      </c>
      <c r="I74" s="148">
        <f t="shared" si="28"/>
        <v>46.305999999999997</v>
      </c>
    </row>
    <row r="75" spans="1:9" s="128" customFormat="1" ht="25.5">
      <c r="A75" s="301">
        <v>66</v>
      </c>
      <c r="B75" s="135" t="s">
        <v>116</v>
      </c>
      <c r="C75" s="146">
        <v>807</v>
      </c>
      <c r="D75" s="149" t="s">
        <v>230</v>
      </c>
      <c r="E75" s="149" t="s">
        <v>37</v>
      </c>
      <c r="F75" s="149"/>
      <c r="G75" s="148">
        <f>G76</f>
        <v>46.305999999999997</v>
      </c>
      <c r="H75" s="148">
        <f t="shared" si="28"/>
        <v>46.305999999999997</v>
      </c>
      <c r="I75" s="148">
        <f t="shared" si="28"/>
        <v>46.305999999999997</v>
      </c>
    </row>
    <row r="76" spans="1:9" s="128" customFormat="1">
      <c r="A76" s="300">
        <v>67</v>
      </c>
      <c r="B76" s="14" t="s">
        <v>33</v>
      </c>
      <c r="C76" s="146">
        <v>807</v>
      </c>
      <c r="D76" s="149" t="s">
        <v>230</v>
      </c>
      <c r="E76" s="149" t="s">
        <v>37</v>
      </c>
      <c r="F76" s="149" t="s">
        <v>100</v>
      </c>
      <c r="G76" s="69">
        <v>46.305999999999997</v>
      </c>
      <c r="H76" s="69">
        <v>46.305999999999997</v>
      </c>
      <c r="I76" s="69">
        <v>46.305999999999997</v>
      </c>
    </row>
    <row r="77" spans="1:9" s="128" customFormat="1">
      <c r="A77" s="301">
        <v>68</v>
      </c>
      <c r="B77" s="135" t="s">
        <v>227</v>
      </c>
      <c r="C77" s="146">
        <v>807</v>
      </c>
      <c r="D77" s="149" t="s">
        <v>230</v>
      </c>
      <c r="E77" s="149" t="s">
        <v>37</v>
      </c>
      <c r="F77" s="149" t="s">
        <v>228</v>
      </c>
      <c r="G77" s="148">
        <f>G76</f>
        <v>46.305999999999997</v>
      </c>
      <c r="H77" s="148">
        <f t="shared" ref="H77:I77" si="29">H76</f>
        <v>46.305999999999997</v>
      </c>
      <c r="I77" s="148">
        <f t="shared" si="29"/>
        <v>46.305999999999997</v>
      </c>
    </row>
    <row r="78" spans="1:9" s="129" customFormat="1" ht="22.5" customHeight="1">
      <c r="A78" s="300">
        <v>69</v>
      </c>
      <c r="B78" s="12" t="s">
        <v>41</v>
      </c>
      <c r="C78" s="143">
        <v>807</v>
      </c>
      <c r="D78" s="150" t="s">
        <v>120</v>
      </c>
      <c r="E78" s="144"/>
      <c r="F78" s="144"/>
      <c r="G78" s="246">
        <f t="shared" ref="G78:I83" si="30">G79</f>
        <v>122.73350000000001</v>
      </c>
      <c r="H78" s="246">
        <f t="shared" si="30"/>
        <v>0</v>
      </c>
      <c r="I78" s="246">
        <f t="shared" si="30"/>
        <v>0</v>
      </c>
    </row>
    <row r="79" spans="1:9" s="128" customFormat="1">
      <c r="A79" s="301">
        <v>70</v>
      </c>
      <c r="B79" s="127" t="s">
        <v>146</v>
      </c>
      <c r="C79" s="146">
        <v>807</v>
      </c>
      <c r="D79" s="149" t="s">
        <v>128</v>
      </c>
      <c r="E79" s="149"/>
      <c r="F79" s="149"/>
      <c r="G79" s="89">
        <f t="shared" si="30"/>
        <v>122.73350000000001</v>
      </c>
      <c r="H79" s="89">
        <f t="shared" si="30"/>
        <v>0</v>
      </c>
      <c r="I79" s="89">
        <f t="shared" si="30"/>
        <v>0</v>
      </c>
    </row>
    <row r="80" spans="1:9" s="129" customFormat="1" ht="56.25" customHeight="1">
      <c r="A80" s="300">
        <v>71</v>
      </c>
      <c r="B80" s="14" t="s">
        <v>346</v>
      </c>
      <c r="C80" s="146">
        <v>807</v>
      </c>
      <c r="D80" s="149" t="s">
        <v>348</v>
      </c>
      <c r="E80" s="149"/>
      <c r="F80" s="149"/>
      <c r="G80" s="89">
        <f t="shared" si="30"/>
        <v>122.73350000000001</v>
      </c>
      <c r="H80" s="89">
        <f t="shared" si="30"/>
        <v>0</v>
      </c>
      <c r="I80" s="89">
        <f t="shared" si="30"/>
        <v>0</v>
      </c>
    </row>
    <row r="81" spans="1:9" s="128" customFormat="1" ht="25.5">
      <c r="A81" s="301">
        <v>72</v>
      </c>
      <c r="B81" s="135" t="s">
        <v>117</v>
      </c>
      <c r="C81" s="146">
        <v>807</v>
      </c>
      <c r="D81" s="149" t="s">
        <v>348</v>
      </c>
      <c r="E81" s="149" t="s">
        <v>53</v>
      </c>
      <c r="F81" s="149"/>
      <c r="G81" s="89">
        <f t="shared" si="30"/>
        <v>122.73350000000001</v>
      </c>
      <c r="H81" s="89">
        <f t="shared" si="30"/>
        <v>0</v>
      </c>
      <c r="I81" s="89">
        <f t="shared" si="30"/>
        <v>0</v>
      </c>
    </row>
    <row r="82" spans="1:9" s="128" customFormat="1" ht="25.5">
      <c r="A82" s="300">
        <v>73</v>
      </c>
      <c r="B82" s="135" t="s">
        <v>116</v>
      </c>
      <c r="C82" s="146">
        <v>807</v>
      </c>
      <c r="D82" s="149" t="s">
        <v>348</v>
      </c>
      <c r="E82" s="149" t="s">
        <v>38</v>
      </c>
      <c r="F82" s="149"/>
      <c r="G82" s="89">
        <f t="shared" si="30"/>
        <v>122.73350000000001</v>
      </c>
      <c r="H82" s="89">
        <f t="shared" si="30"/>
        <v>0</v>
      </c>
      <c r="I82" s="89">
        <f t="shared" si="30"/>
        <v>0</v>
      </c>
    </row>
    <row r="83" spans="1:9" s="128" customFormat="1">
      <c r="A83" s="301">
        <v>74</v>
      </c>
      <c r="B83" s="14" t="s">
        <v>33</v>
      </c>
      <c r="C83" s="146">
        <v>807</v>
      </c>
      <c r="D83" s="149" t="s">
        <v>348</v>
      </c>
      <c r="E83" s="149" t="s">
        <v>38</v>
      </c>
      <c r="F83" s="149" t="s">
        <v>100</v>
      </c>
      <c r="G83" s="89">
        <f t="shared" si="30"/>
        <v>122.73350000000001</v>
      </c>
      <c r="H83" s="89">
        <f t="shared" si="30"/>
        <v>0</v>
      </c>
      <c r="I83" s="89">
        <f t="shared" si="30"/>
        <v>0</v>
      </c>
    </row>
    <row r="84" spans="1:9" s="128" customFormat="1">
      <c r="A84" s="300">
        <v>75</v>
      </c>
      <c r="B84" s="135" t="s">
        <v>347</v>
      </c>
      <c r="C84" s="146">
        <v>807</v>
      </c>
      <c r="D84" s="149" t="s">
        <v>348</v>
      </c>
      <c r="E84" s="149" t="s">
        <v>38</v>
      </c>
      <c r="F84" s="149" t="s">
        <v>345</v>
      </c>
      <c r="G84" s="69">
        <v>122.73350000000001</v>
      </c>
      <c r="H84" s="69">
        <v>0</v>
      </c>
      <c r="I84" s="69">
        <v>0</v>
      </c>
    </row>
    <row r="85" spans="1:9" s="129" customFormat="1" ht="25.5" customHeight="1">
      <c r="A85" s="301">
        <v>76</v>
      </c>
      <c r="B85" s="12" t="s">
        <v>41</v>
      </c>
      <c r="C85" s="143">
        <v>807</v>
      </c>
      <c r="D85" s="150" t="s">
        <v>120</v>
      </c>
      <c r="E85" s="144"/>
      <c r="F85" s="144"/>
      <c r="G85" s="145">
        <f>G86</f>
        <v>149.458</v>
      </c>
      <c r="H85" s="145">
        <f t="shared" ref="H85:I89" si="31">H86</f>
        <v>105.32599999999999</v>
      </c>
      <c r="I85" s="145">
        <f t="shared" si="31"/>
        <v>105.32599999999999</v>
      </c>
    </row>
    <row r="86" spans="1:9" s="128" customFormat="1">
      <c r="A86" s="300">
        <v>77</v>
      </c>
      <c r="B86" s="127" t="s">
        <v>146</v>
      </c>
      <c r="C86" s="146">
        <v>807</v>
      </c>
      <c r="D86" s="149" t="s">
        <v>128</v>
      </c>
      <c r="E86" s="149"/>
      <c r="F86" s="149"/>
      <c r="G86" s="148">
        <f>G87</f>
        <v>149.458</v>
      </c>
      <c r="H86" s="148">
        <f t="shared" si="31"/>
        <v>105.32599999999999</v>
      </c>
      <c r="I86" s="148">
        <f t="shared" si="31"/>
        <v>105.32599999999999</v>
      </c>
    </row>
    <row r="87" spans="1:9" s="129" customFormat="1" ht="28.5" customHeight="1">
      <c r="A87" s="301">
        <v>78</v>
      </c>
      <c r="B87" s="14" t="s">
        <v>232</v>
      </c>
      <c r="C87" s="146">
        <v>807</v>
      </c>
      <c r="D87" s="149" t="s">
        <v>233</v>
      </c>
      <c r="E87" s="149"/>
      <c r="F87" s="149"/>
      <c r="G87" s="148">
        <f>G88</f>
        <v>149.458</v>
      </c>
      <c r="H87" s="148">
        <f t="shared" si="31"/>
        <v>105.32599999999999</v>
      </c>
      <c r="I87" s="148">
        <f t="shared" si="31"/>
        <v>105.32599999999999</v>
      </c>
    </row>
    <row r="88" spans="1:9" s="128" customFormat="1" ht="25.5">
      <c r="A88" s="300">
        <v>79</v>
      </c>
      <c r="B88" s="135" t="s">
        <v>117</v>
      </c>
      <c r="C88" s="146">
        <v>807</v>
      </c>
      <c r="D88" s="149" t="s">
        <v>233</v>
      </c>
      <c r="E88" s="149" t="s">
        <v>43</v>
      </c>
      <c r="F88" s="149"/>
      <c r="G88" s="148">
        <f>G89</f>
        <v>149.458</v>
      </c>
      <c r="H88" s="148">
        <f t="shared" si="31"/>
        <v>105.32599999999999</v>
      </c>
      <c r="I88" s="148">
        <f t="shared" si="31"/>
        <v>105.32599999999999</v>
      </c>
    </row>
    <row r="89" spans="1:9" s="128" customFormat="1" ht="25.5">
      <c r="A89" s="301">
        <v>80</v>
      </c>
      <c r="B89" s="135" t="s">
        <v>116</v>
      </c>
      <c r="C89" s="146">
        <v>807</v>
      </c>
      <c r="D89" s="149" t="s">
        <v>233</v>
      </c>
      <c r="E89" s="149" t="s">
        <v>37</v>
      </c>
      <c r="F89" s="149"/>
      <c r="G89" s="148">
        <f>G90</f>
        <v>149.458</v>
      </c>
      <c r="H89" s="148">
        <f t="shared" si="31"/>
        <v>105.32599999999999</v>
      </c>
      <c r="I89" s="148">
        <f t="shared" si="31"/>
        <v>105.32599999999999</v>
      </c>
    </row>
    <row r="90" spans="1:9" s="128" customFormat="1" ht="18.75" customHeight="1">
      <c r="A90" s="300">
        <v>81</v>
      </c>
      <c r="B90" s="14" t="s">
        <v>33</v>
      </c>
      <c r="C90" s="146">
        <v>807</v>
      </c>
      <c r="D90" s="149" t="s">
        <v>233</v>
      </c>
      <c r="E90" s="149" t="s">
        <v>37</v>
      </c>
      <c r="F90" s="149" t="s">
        <v>100</v>
      </c>
      <c r="G90" s="89">
        <v>149.458</v>
      </c>
      <c r="H90" s="89">
        <v>105.32599999999999</v>
      </c>
      <c r="I90" s="89">
        <v>105.32599999999999</v>
      </c>
    </row>
    <row r="91" spans="1:9" s="128" customFormat="1" ht="18" customHeight="1">
      <c r="A91" s="301">
        <v>82</v>
      </c>
      <c r="B91" s="135" t="s">
        <v>227</v>
      </c>
      <c r="C91" s="146">
        <v>807</v>
      </c>
      <c r="D91" s="149" t="s">
        <v>233</v>
      </c>
      <c r="E91" s="149" t="s">
        <v>37</v>
      </c>
      <c r="F91" s="149" t="s">
        <v>228</v>
      </c>
      <c r="G91" s="148">
        <f>G90</f>
        <v>149.458</v>
      </c>
      <c r="H91" s="148">
        <f t="shared" ref="H91:I91" si="32">H90</f>
        <v>105.32599999999999</v>
      </c>
      <c r="I91" s="148">
        <f t="shared" si="32"/>
        <v>105.32599999999999</v>
      </c>
    </row>
    <row r="92" spans="1:9" s="129" customFormat="1" ht="29.25" customHeight="1">
      <c r="A92" s="300">
        <v>83</v>
      </c>
      <c r="B92" s="12" t="s">
        <v>41</v>
      </c>
      <c r="C92" s="143">
        <v>807</v>
      </c>
      <c r="D92" s="150" t="s">
        <v>120</v>
      </c>
      <c r="E92" s="144"/>
      <c r="F92" s="144"/>
      <c r="G92" s="145">
        <f>G93</f>
        <v>9.6</v>
      </c>
      <c r="H92" s="145">
        <f t="shared" ref="H92:I92" si="33">H93</f>
        <v>9.6</v>
      </c>
      <c r="I92" s="145">
        <f t="shared" si="33"/>
        <v>9.6</v>
      </c>
    </row>
    <row r="93" spans="1:9" s="128" customFormat="1">
      <c r="A93" s="301">
        <v>84</v>
      </c>
      <c r="B93" s="127" t="s">
        <v>151</v>
      </c>
      <c r="C93" s="146">
        <v>807</v>
      </c>
      <c r="D93" s="149" t="s">
        <v>128</v>
      </c>
      <c r="E93" s="149"/>
      <c r="F93" s="149"/>
      <c r="G93" s="148">
        <f>G94</f>
        <v>9.6</v>
      </c>
      <c r="H93" s="148">
        <f t="shared" ref="H93:I94" si="34">H94</f>
        <v>9.6</v>
      </c>
      <c r="I93" s="148">
        <f t="shared" si="34"/>
        <v>9.6</v>
      </c>
    </row>
    <row r="94" spans="1:9" s="129" customFormat="1" ht="30" customHeight="1">
      <c r="A94" s="300">
        <v>85</v>
      </c>
      <c r="B94" s="14" t="s">
        <v>271</v>
      </c>
      <c r="C94" s="146">
        <v>807</v>
      </c>
      <c r="D94" s="149" t="s">
        <v>197</v>
      </c>
      <c r="E94" s="149"/>
      <c r="F94" s="149"/>
      <c r="G94" s="148">
        <f>G95</f>
        <v>9.6</v>
      </c>
      <c r="H94" s="148">
        <f t="shared" si="34"/>
        <v>9.6</v>
      </c>
      <c r="I94" s="148">
        <f t="shared" si="34"/>
        <v>9.6</v>
      </c>
    </row>
    <row r="95" spans="1:9" s="128" customFormat="1" ht="25.5">
      <c r="A95" s="301">
        <v>86</v>
      </c>
      <c r="B95" s="135" t="s">
        <v>117</v>
      </c>
      <c r="C95" s="146">
        <v>807</v>
      </c>
      <c r="D95" s="149" t="s">
        <v>197</v>
      </c>
      <c r="E95" s="149" t="s">
        <v>43</v>
      </c>
      <c r="F95" s="149"/>
      <c r="G95" s="148">
        <v>9.6</v>
      </c>
      <c r="H95" s="148">
        <v>9.6</v>
      </c>
      <c r="I95" s="148">
        <v>9.6</v>
      </c>
    </row>
    <row r="96" spans="1:9" s="128" customFormat="1" ht="25.5">
      <c r="A96" s="300">
        <v>87</v>
      </c>
      <c r="B96" s="135" t="s">
        <v>116</v>
      </c>
      <c r="C96" s="146">
        <v>807</v>
      </c>
      <c r="D96" s="149" t="s">
        <v>197</v>
      </c>
      <c r="E96" s="149" t="s">
        <v>37</v>
      </c>
      <c r="F96" s="149"/>
      <c r="G96" s="148">
        <f>G95</f>
        <v>9.6</v>
      </c>
      <c r="H96" s="148">
        <f t="shared" ref="H96:I98" si="35">H95</f>
        <v>9.6</v>
      </c>
      <c r="I96" s="148">
        <f t="shared" si="35"/>
        <v>9.6</v>
      </c>
    </row>
    <row r="97" spans="1:9" s="128" customFormat="1">
      <c r="A97" s="301">
        <v>88</v>
      </c>
      <c r="B97" s="14" t="s">
        <v>193</v>
      </c>
      <c r="C97" s="146">
        <v>807</v>
      </c>
      <c r="D97" s="149" t="s">
        <v>197</v>
      </c>
      <c r="E97" s="149" t="s">
        <v>37</v>
      </c>
      <c r="F97" s="149" t="s">
        <v>194</v>
      </c>
      <c r="G97" s="148">
        <f>G96</f>
        <v>9.6</v>
      </c>
      <c r="H97" s="148">
        <f t="shared" si="35"/>
        <v>9.6</v>
      </c>
      <c r="I97" s="148">
        <f t="shared" si="35"/>
        <v>9.6</v>
      </c>
    </row>
    <row r="98" spans="1:9" s="128" customFormat="1">
      <c r="A98" s="300">
        <v>89</v>
      </c>
      <c r="B98" s="135" t="s">
        <v>195</v>
      </c>
      <c r="C98" s="146">
        <v>807</v>
      </c>
      <c r="D98" s="149" t="s">
        <v>197</v>
      </c>
      <c r="E98" s="149" t="s">
        <v>37</v>
      </c>
      <c r="F98" s="149" t="s">
        <v>196</v>
      </c>
      <c r="G98" s="148">
        <f>G97</f>
        <v>9.6</v>
      </c>
      <c r="H98" s="148">
        <f t="shared" si="35"/>
        <v>9.6</v>
      </c>
      <c r="I98" s="148">
        <f t="shared" si="35"/>
        <v>9.6</v>
      </c>
    </row>
    <row r="99" spans="1:9" s="129" customFormat="1">
      <c r="A99" s="301">
        <v>90</v>
      </c>
      <c r="B99" s="12" t="s">
        <v>0</v>
      </c>
      <c r="C99" s="143">
        <v>807</v>
      </c>
      <c r="D99" s="144" t="s">
        <v>129</v>
      </c>
      <c r="E99" s="157"/>
      <c r="F99" s="144"/>
      <c r="G99" s="145">
        <f>G100</f>
        <v>10</v>
      </c>
      <c r="H99" s="145">
        <f t="shared" ref="H99:I103" si="36">H100</f>
        <v>10</v>
      </c>
      <c r="I99" s="145">
        <f t="shared" si="36"/>
        <v>10</v>
      </c>
    </row>
    <row r="100" spans="1:9" s="128" customFormat="1" ht="25.5">
      <c r="A100" s="300">
        <v>91</v>
      </c>
      <c r="B100" s="14" t="s">
        <v>8</v>
      </c>
      <c r="C100" s="146">
        <v>807</v>
      </c>
      <c r="D100" s="149" t="s">
        <v>130</v>
      </c>
      <c r="E100" s="31"/>
      <c r="F100" s="147"/>
      <c r="G100" s="148">
        <f>G101</f>
        <v>10</v>
      </c>
      <c r="H100" s="148">
        <f t="shared" si="36"/>
        <v>10</v>
      </c>
      <c r="I100" s="148">
        <f t="shared" si="36"/>
        <v>10</v>
      </c>
    </row>
    <row r="101" spans="1:9" s="128" customFormat="1">
      <c r="A101" s="301">
        <v>92</v>
      </c>
      <c r="B101" s="127" t="s">
        <v>49</v>
      </c>
      <c r="C101" s="146">
        <v>807</v>
      </c>
      <c r="D101" s="149" t="s">
        <v>130</v>
      </c>
      <c r="E101" s="158">
        <v>800</v>
      </c>
      <c r="F101" s="149"/>
      <c r="G101" s="148">
        <f>G102</f>
        <v>10</v>
      </c>
      <c r="H101" s="148">
        <f t="shared" si="36"/>
        <v>10</v>
      </c>
      <c r="I101" s="148">
        <f t="shared" si="36"/>
        <v>10</v>
      </c>
    </row>
    <row r="102" spans="1:9" s="128" customFormat="1">
      <c r="A102" s="300">
        <v>93</v>
      </c>
      <c r="B102" s="14" t="s">
        <v>63</v>
      </c>
      <c r="C102" s="146">
        <v>807</v>
      </c>
      <c r="D102" s="149" t="s">
        <v>130</v>
      </c>
      <c r="E102" s="31">
        <v>870</v>
      </c>
      <c r="F102" s="147"/>
      <c r="G102" s="148">
        <f>G103</f>
        <v>10</v>
      </c>
      <c r="H102" s="148">
        <f t="shared" si="36"/>
        <v>10</v>
      </c>
      <c r="I102" s="148">
        <f t="shared" si="36"/>
        <v>10</v>
      </c>
    </row>
    <row r="103" spans="1:9" s="128" customFormat="1">
      <c r="A103" s="301">
        <v>94</v>
      </c>
      <c r="B103" s="135" t="s">
        <v>30</v>
      </c>
      <c r="C103" s="146">
        <v>807</v>
      </c>
      <c r="D103" s="149" t="s">
        <v>130</v>
      </c>
      <c r="E103" s="31">
        <v>870</v>
      </c>
      <c r="F103" s="147" t="s">
        <v>102</v>
      </c>
      <c r="G103" s="148">
        <f>G104</f>
        <v>10</v>
      </c>
      <c r="H103" s="148">
        <f t="shared" si="36"/>
        <v>10</v>
      </c>
      <c r="I103" s="148">
        <f t="shared" si="36"/>
        <v>10</v>
      </c>
    </row>
    <row r="104" spans="1:9" s="129" customFormat="1">
      <c r="A104" s="300">
        <v>95</v>
      </c>
      <c r="B104" s="127" t="s">
        <v>18</v>
      </c>
      <c r="C104" s="146">
        <v>807</v>
      </c>
      <c r="D104" s="149" t="s">
        <v>130</v>
      </c>
      <c r="E104" s="31">
        <v>870</v>
      </c>
      <c r="F104" s="147" t="s">
        <v>106</v>
      </c>
      <c r="G104" s="89">
        <v>10</v>
      </c>
      <c r="H104" s="89">
        <v>10</v>
      </c>
      <c r="I104" s="89">
        <v>10</v>
      </c>
    </row>
    <row r="105" spans="1:9" s="129" customFormat="1" ht="27" customHeight="1">
      <c r="A105" s="301">
        <v>96</v>
      </c>
      <c r="B105" s="136" t="s">
        <v>150</v>
      </c>
      <c r="C105" s="143">
        <v>807</v>
      </c>
      <c r="D105" s="159" t="s">
        <v>131</v>
      </c>
      <c r="E105" s="144"/>
      <c r="F105" s="159"/>
      <c r="G105" s="145">
        <f>G115+G106</f>
        <v>179.8</v>
      </c>
      <c r="H105" s="145">
        <f>H115+H106</f>
        <v>186</v>
      </c>
      <c r="I105" s="145">
        <f>I115+I106</f>
        <v>3.4</v>
      </c>
    </row>
    <row r="106" spans="1:9" s="128" customFormat="1" ht="38.25">
      <c r="A106" s="300">
        <v>97</v>
      </c>
      <c r="B106" s="127" t="s">
        <v>164</v>
      </c>
      <c r="C106" s="146">
        <v>807</v>
      </c>
      <c r="D106" s="147" t="s">
        <v>133</v>
      </c>
      <c r="E106" s="144"/>
      <c r="F106" s="147"/>
      <c r="G106" s="148">
        <f>G111+G107</f>
        <v>176.4</v>
      </c>
      <c r="H106" s="148">
        <f t="shared" ref="H106:I106" si="37">H111+H107</f>
        <v>182.6</v>
      </c>
      <c r="I106" s="148">
        <f t="shared" si="37"/>
        <v>0</v>
      </c>
    </row>
    <row r="107" spans="1:9" s="128" customFormat="1" ht="51">
      <c r="A107" s="301">
        <v>98</v>
      </c>
      <c r="B107" s="127" t="s">
        <v>160</v>
      </c>
      <c r="C107" s="146">
        <v>807</v>
      </c>
      <c r="D107" s="147" t="s">
        <v>133</v>
      </c>
      <c r="E107" s="147" t="s">
        <v>42</v>
      </c>
      <c r="F107" s="147"/>
      <c r="G107" s="148">
        <f>G108</f>
        <v>152.804</v>
      </c>
      <c r="H107" s="148">
        <f t="shared" ref="H107:I109" si="38">H108</f>
        <v>159.00399999999999</v>
      </c>
      <c r="I107" s="148">
        <f t="shared" si="38"/>
        <v>0</v>
      </c>
    </row>
    <row r="108" spans="1:9" s="128" customFormat="1" ht="25.5">
      <c r="A108" s="300">
        <v>99</v>
      </c>
      <c r="B108" s="127" t="s">
        <v>47</v>
      </c>
      <c r="C108" s="146">
        <v>807</v>
      </c>
      <c r="D108" s="147" t="s">
        <v>133</v>
      </c>
      <c r="E108" s="147" t="s">
        <v>39</v>
      </c>
      <c r="F108" s="147"/>
      <c r="G108" s="148">
        <f>G109</f>
        <v>152.804</v>
      </c>
      <c r="H108" s="148">
        <f t="shared" si="38"/>
        <v>159.00399999999999</v>
      </c>
      <c r="I108" s="148">
        <f t="shared" si="38"/>
        <v>0</v>
      </c>
    </row>
    <row r="109" spans="1:9" s="128" customFormat="1">
      <c r="A109" s="301">
        <v>100</v>
      </c>
      <c r="B109" s="127" t="s">
        <v>55</v>
      </c>
      <c r="C109" s="146">
        <v>807</v>
      </c>
      <c r="D109" s="147" t="s">
        <v>133</v>
      </c>
      <c r="E109" s="147" t="s">
        <v>39</v>
      </c>
      <c r="F109" s="147" t="s">
        <v>108</v>
      </c>
      <c r="G109" s="148">
        <f>G110</f>
        <v>152.804</v>
      </c>
      <c r="H109" s="148">
        <f t="shared" si="38"/>
        <v>159.00399999999999</v>
      </c>
      <c r="I109" s="148">
        <f t="shared" si="38"/>
        <v>0</v>
      </c>
    </row>
    <row r="110" spans="1:9" s="128" customFormat="1">
      <c r="A110" s="300">
        <v>101</v>
      </c>
      <c r="B110" s="127" t="s">
        <v>56</v>
      </c>
      <c r="C110" s="146">
        <v>807</v>
      </c>
      <c r="D110" s="147" t="s">
        <v>133</v>
      </c>
      <c r="E110" s="147" t="s">
        <v>39</v>
      </c>
      <c r="F110" s="147" t="s">
        <v>109</v>
      </c>
      <c r="G110" s="89">
        <v>152.804</v>
      </c>
      <c r="H110" s="89">
        <f>6.2+152.804</f>
        <v>159.00399999999999</v>
      </c>
      <c r="I110" s="89">
        <v>0</v>
      </c>
    </row>
    <row r="111" spans="1:9" s="128" customFormat="1" ht="34.5" customHeight="1">
      <c r="A111" s="301">
        <v>102</v>
      </c>
      <c r="B111" s="127" t="s">
        <v>115</v>
      </c>
      <c r="C111" s="146">
        <v>807</v>
      </c>
      <c r="D111" s="147" t="s">
        <v>133</v>
      </c>
      <c r="E111" s="147" t="s">
        <v>43</v>
      </c>
      <c r="F111" s="147"/>
      <c r="G111" s="148">
        <f>G112</f>
        <v>23.596</v>
      </c>
      <c r="H111" s="148">
        <f t="shared" ref="H111:I113" si="39">H112</f>
        <v>23.596</v>
      </c>
      <c r="I111" s="148">
        <f t="shared" si="39"/>
        <v>0</v>
      </c>
    </row>
    <row r="112" spans="1:9" s="128" customFormat="1" ht="25.5">
      <c r="A112" s="300">
        <v>103</v>
      </c>
      <c r="B112" s="127" t="s">
        <v>2</v>
      </c>
      <c r="C112" s="146">
        <v>807</v>
      </c>
      <c r="D112" s="147" t="s">
        <v>133</v>
      </c>
      <c r="E112" s="147" t="s">
        <v>37</v>
      </c>
      <c r="F112" s="147"/>
      <c r="G112" s="148">
        <f>G113</f>
        <v>23.596</v>
      </c>
      <c r="H112" s="148">
        <f t="shared" si="39"/>
        <v>23.596</v>
      </c>
      <c r="I112" s="148">
        <f t="shared" si="39"/>
        <v>0</v>
      </c>
    </row>
    <row r="113" spans="1:9" s="128" customFormat="1">
      <c r="A113" s="301">
        <v>104</v>
      </c>
      <c r="B113" s="127" t="s">
        <v>55</v>
      </c>
      <c r="C113" s="146">
        <v>807</v>
      </c>
      <c r="D113" s="147" t="s">
        <v>133</v>
      </c>
      <c r="E113" s="147" t="s">
        <v>37</v>
      </c>
      <c r="F113" s="147" t="s">
        <v>108</v>
      </c>
      <c r="G113" s="148">
        <f>G114</f>
        <v>23.596</v>
      </c>
      <c r="H113" s="148">
        <f t="shared" si="39"/>
        <v>23.596</v>
      </c>
      <c r="I113" s="148">
        <f t="shared" si="39"/>
        <v>0</v>
      </c>
    </row>
    <row r="114" spans="1:9" s="128" customFormat="1">
      <c r="A114" s="300">
        <v>105</v>
      </c>
      <c r="B114" s="127" t="s">
        <v>56</v>
      </c>
      <c r="C114" s="146">
        <v>807</v>
      </c>
      <c r="D114" s="147" t="s">
        <v>133</v>
      </c>
      <c r="E114" s="147" t="s">
        <v>37</v>
      </c>
      <c r="F114" s="147" t="s">
        <v>109</v>
      </c>
      <c r="G114" s="89">
        <v>23.596</v>
      </c>
      <c r="H114" s="89">
        <v>23.596</v>
      </c>
      <c r="I114" s="148">
        <v>0</v>
      </c>
    </row>
    <row r="115" spans="1:9" s="128" customFormat="1" ht="45" customHeight="1">
      <c r="A115" s="301">
        <v>106</v>
      </c>
      <c r="B115" s="137" t="s">
        <v>163</v>
      </c>
      <c r="C115" s="146">
        <v>807</v>
      </c>
      <c r="D115" s="160" t="s">
        <v>132</v>
      </c>
      <c r="E115" s="160"/>
      <c r="F115" s="160"/>
      <c r="G115" s="148">
        <f>G116</f>
        <v>3.4</v>
      </c>
      <c r="H115" s="148">
        <f t="shared" ref="H115:I117" si="40">H116</f>
        <v>3.4</v>
      </c>
      <c r="I115" s="148">
        <f t="shared" si="40"/>
        <v>3.4</v>
      </c>
    </row>
    <row r="116" spans="1:9" s="128" customFormat="1" ht="25.5">
      <c r="A116" s="300">
        <v>107</v>
      </c>
      <c r="B116" s="127" t="s">
        <v>117</v>
      </c>
      <c r="C116" s="146">
        <v>807</v>
      </c>
      <c r="D116" s="160" t="s">
        <v>132</v>
      </c>
      <c r="E116" s="161" t="s">
        <v>43</v>
      </c>
      <c r="F116" s="160"/>
      <c r="G116" s="148">
        <f>G117</f>
        <v>3.4</v>
      </c>
      <c r="H116" s="148">
        <f t="shared" si="40"/>
        <v>3.4</v>
      </c>
      <c r="I116" s="148">
        <f t="shared" si="40"/>
        <v>3.4</v>
      </c>
    </row>
    <row r="117" spans="1:9" s="128" customFormat="1" ht="25.5">
      <c r="A117" s="301">
        <v>108</v>
      </c>
      <c r="B117" s="127" t="s">
        <v>2</v>
      </c>
      <c r="C117" s="146">
        <v>807</v>
      </c>
      <c r="D117" s="160" t="s">
        <v>132</v>
      </c>
      <c r="E117" s="162" t="s">
        <v>37</v>
      </c>
      <c r="F117" s="162"/>
      <c r="G117" s="148">
        <f>G118</f>
        <v>3.4</v>
      </c>
      <c r="H117" s="148">
        <f t="shared" si="40"/>
        <v>3.4</v>
      </c>
      <c r="I117" s="148">
        <f t="shared" si="40"/>
        <v>3.4</v>
      </c>
    </row>
    <row r="118" spans="1:9" s="128" customFormat="1">
      <c r="A118" s="300">
        <v>109</v>
      </c>
      <c r="B118" s="135" t="s">
        <v>30</v>
      </c>
      <c r="C118" s="146">
        <v>807</v>
      </c>
      <c r="D118" s="160" t="s">
        <v>132</v>
      </c>
      <c r="E118" s="162" t="s">
        <v>37</v>
      </c>
      <c r="F118" s="162" t="s">
        <v>102</v>
      </c>
      <c r="G118" s="148">
        <f>G119</f>
        <v>3.4</v>
      </c>
      <c r="H118" s="148">
        <f>H119</f>
        <v>3.4</v>
      </c>
      <c r="I118" s="148">
        <f>I119</f>
        <v>3.4</v>
      </c>
    </row>
    <row r="119" spans="1:9" s="128" customFormat="1">
      <c r="A119" s="301">
        <v>110</v>
      </c>
      <c r="B119" s="127" t="s">
        <v>52</v>
      </c>
      <c r="C119" s="146">
        <v>807</v>
      </c>
      <c r="D119" s="160" t="s">
        <v>132</v>
      </c>
      <c r="E119" s="162" t="s">
        <v>37</v>
      </c>
      <c r="F119" s="147" t="s">
        <v>107</v>
      </c>
      <c r="G119" s="148">
        <v>3.4</v>
      </c>
      <c r="H119" s="148">
        <v>3.4</v>
      </c>
      <c r="I119" s="148">
        <v>3.4</v>
      </c>
    </row>
    <row r="120" spans="1:9" s="128" customFormat="1" ht="21" customHeight="1">
      <c r="A120" s="300">
        <v>111</v>
      </c>
      <c r="B120" s="14" t="s">
        <v>41</v>
      </c>
      <c r="C120" s="146">
        <v>807</v>
      </c>
      <c r="D120" s="149" t="s">
        <v>120</v>
      </c>
      <c r="E120" s="147"/>
      <c r="F120" s="147"/>
      <c r="G120" s="148">
        <f>G121</f>
        <v>425.70499999999998</v>
      </c>
      <c r="H120" s="148">
        <f t="shared" ref="H120:I123" si="41">H121</f>
        <v>425.70499999999998</v>
      </c>
      <c r="I120" s="148">
        <f t="shared" si="41"/>
        <v>425.70499999999998</v>
      </c>
    </row>
    <row r="121" spans="1:9" s="129" customFormat="1" ht="18" customHeight="1">
      <c r="A121" s="301">
        <v>112</v>
      </c>
      <c r="B121" s="132" t="s">
        <v>151</v>
      </c>
      <c r="C121" s="143">
        <v>807</v>
      </c>
      <c r="D121" s="150" t="s">
        <v>127</v>
      </c>
      <c r="E121" s="150"/>
      <c r="F121" s="150"/>
      <c r="G121" s="145">
        <f>G122</f>
        <v>425.70499999999998</v>
      </c>
      <c r="H121" s="145">
        <f t="shared" si="41"/>
        <v>425.70499999999998</v>
      </c>
      <c r="I121" s="145">
        <f t="shared" si="41"/>
        <v>425.70499999999998</v>
      </c>
    </row>
    <row r="122" spans="1:9" s="129" customFormat="1" ht="45" customHeight="1">
      <c r="A122" s="300">
        <v>113</v>
      </c>
      <c r="B122" s="14" t="s">
        <v>363</v>
      </c>
      <c r="C122" s="146">
        <v>807</v>
      </c>
      <c r="D122" s="149" t="s">
        <v>217</v>
      </c>
      <c r="E122" s="149"/>
      <c r="F122" s="149"/>
      <c r="G122" s="148">
        <f>G123</f>
        <v>425.70499999999998</v>
      </c>
      <c r="H122" s="148">
        <f t="shared" si="41"/>
        <v>425.70499999999998</v>
      </c>
      <c r="I122" s="148">
        <f t="shared" si="41"/>
        <v>425.70499999999998</v>
      </c>
    </row>
    <row r="123" spans="1:9" s="128" customFormat="1">
      <c r="A123" s="301">
        <v>114</v>
      </c>
      <c r="B123" s="14" t="s">
        <v>31</v>
      </c>
      <c r="C123" s="146">
        <v>807</v>
      </c>
      <c r="D123" s="149" t="s">
        <v>217</v>
      </c>
      <c r="E123" s="149" t="s">
        <v>53</v>
      </c>
      <c r="F123" s="149"/>
      <c r="G123" s="148">
        <f>G124</f>
        <v>425.70499999999998</v>
      </c>
      <c r="H123" s="148">
        <f t="shared" si="41"/>
        <v>425.70499999999998</v>
      </c>
      <c r="I123" s="148">
        <f t="shared" si="41"/>
        <v>425.70499999999998</v>
      </c>
    </row>
    <row r="124" spans="1:9" s="128" customFormat="1">
      <c r="A124" s="300">
        <v>115</v>
      </c>
      <c r="B124" s="14" t="s">
        <v>36</v>
      </c>
      <c r="C124" s="146">
        <v>807</v>
      </c>
      <c r="D124" s="149" t="s">
        <v>217</v>
      </c>
      <c r="E124" s="149" t="s">
        <v>38</v>
      </c>
      <c r="F124" s="149"/>
      <c r="G124" s="69">
        <v>425.70499999999998</v>
      </c>
      <c r="H124" s="69">
        <v>425.70499999999998</v>
      </c>
      <c r="I124" s="69">
        <v>425.70499999999998</v>
      </c>
    </row>
    <row r="125" spans="1:9" s="128" customFormat="1">
      <c r="A125" s="301">
        <v>116</v>
      </c>
      <c r="B125" s="135" t="s">
        <v>30</v>
      </c>
      <c r="C125" s="146">
        <v>807</v>
      </c>
      <c r="D125" s="149" t="s">
        <v>217</v>
      </c>
      <c r="E125" s="149" t="s">
        <v>38</v>
      </c>
      <c r="F125" s="149" t="s">
        <v>102</v>
      </c>
      <c r="G125" s="148">
        <f t="shared" ref="G125:I126" si="42">G124</f>
        <v>425.70499999999998</v>
      </c>
      <c r="H125" s="148">
        <f t="shared" si="42"/>
        <v>425.70499999999998</v>
      </c>
      <c r="I125" s="148">
        <f t="shared" si="42"/>
        <v>425.70499999999998</v>
      </c>
    </row>
    <row r="126" spans="1:9" s="128" customFormat="1" ht="38.25">
      <c r="A126" s="300">
        <v>117</v>
      </c>
      <c r="B126" s="135" t="s">
        <v>16</v>
      </c>
      <c r="C126" s="146">
        <v>807</v>
      </c>
      <c r="D126" s="149" t="s">
        <v>217</v>
      </c>
      <c r="E126" s="149" t="s">
        <v>38</v>
      </c>
      <c r="F126" s="149" t="s">
        <v>105</v>
      </c>
      <c r="G126" s="148">
        <f>G125</f>
        <v>425.70499999999998</v>
      </c>
      <c r="H126" s="148">
        <f t="shared" si="42"/>
        <v>425.70499999999998</v>
      </c>
      <c r="I126" s="148">
        <f t="shared" si="42"/>
        <v>425.70499999999998</v>
      </c>
    </row>
    <row r="127" spans="1:9" s="128" customFormat="1" ht="34.5" customHeight="1">
      <c r="A127" s="301">
        <v>118</v>
      </c>
      <c r="B127" s="14" t="s">
        <v>41</v>
      </c>
      <c r="C127" s="146">
        <v>807</v>
      </c>
      <c r="D127" s="149" t="s">
        <v>120</v>
      </c>
      <c r="E127" s="147"/>
      <c r="F127" s="147"/>
      <c r="G127" s="148">
        <f>G128</f>
        <v>16.976500000000001</v>
      </c>
      <c r="H127" s="148">
        <f t="shared" ref="H127:I130" si="43">H128</f>
        <v>16.976500000000001</v>
      </c>
      <c r="I127" s="148">
        <f t="shared" si="43"/>
        <v>16.976500000000001</v>
      </c>
    </row>
    <row r="128" spans="1:9" s="129" customFormat="1">
      <c r="A128" s="300">
        <v>119</v>
      </c>
      <c r="B128" s="132" t="s">
        <v>151</v>
      </c>
      <c r="C128" s="143">
        <v>807</v>
      </c>
      <c r="D128" s="150" t="s">
        <v>127</v>
      </c>
      <c r="E128" s="150"/>
      <c r="F128" s="150"/>
      <c r="G128" s="145">
        <f>G129</f>
        <v>16.976500000000001</v>
      </c>
      <c r="H128" s="145">
        <f t="shared" si="43"/>
        <v>16.976500000000001</v>
      </c>
      <c r="I128" s="145">
        <f t="shared" si="43"/>
        <v>16.976500000000001</v>
      </c>
    </row>
    <row r="129" spans="1:9" s="129" customFormat="1" ht="57" customHeight="1">
      <c r="A129" s="301">
        <v>120</v>
      </c>
      <c r="B129" s="14" t="s">
        <v>147</v>
      </c>
      <c r="C129" s="146">
        <v>807</v>
      </c>
      <c r="D129" s="149" t="s">
        <v>144</v>
      </c>
      <c r="E129" s="149"/>
      <c r="F129" s="149"/>
      <c r="G129" s="148">
        <f>G130</f>
        <v>16.976500000000001</v>
      </c>
      <c r="H129" s="148">
        <f t="shared" si="43"/>
        <v>16.976500000000001</v>
      </c>
      <c r="I129" s="148">
        <f t="shared" si="43"/>
        <v>16.976500000000001</v>
      </c>
    </row>
    <row r="130" spans="1:9" s="128" customFormat="1">
      <c r="A130" s="300">
        <v>121</v>
      </c>
      <c r="B130" s="14" t="s">
        <v>31</v>
      </c>
      <c r="C130" s="146">
        <v>807</v>
      </c>
      <c r="D130" s="149" t="s">
        <v>144</v>
      </c>
      <c r="E130" s="149" t="s">
        <v>53</v>
      </c>
      <c r="F130" s="149"/>
      <c r="G130" s="148">
        <f>G131</f>
        <v>16.976500000000001</v>
      </c>
      <c r="H130" s="148">
        <f t="shared" si="43"/>
        <v>16.976500000000001</v>
      </c>
      <c r="I130" s="148">
        <f t="shared" si="43"/>
        <v>16.976500000000001</v>
      </c>
    </row>
    <row r="131" spans="1:9" s="128" customFormat="1">
      <c r="A131" s="301">
        <v>122</v>
      </c>
      <c r="B131" s="14" t="s">
        <v>36</v>
      </c>
      <c r="C131" s="146">
        <v>807</v>
      </c>
      <c r="D131" s="149" t="s">
        <v>144</v>
      </c>
      <c r="E131" s="149" t="s">
        <v>38</v>
      </c>
      <c r="F131" s="149"/>
      <c r="G131" s="69">
        <v>16.976500000000001</v>
      </c>
      <c r="H131" s="69">
        <v>16.976500000000001</v>
      </c>
      <c r="I131" s="69">
        <v>16.976500000000001</v>
      </c>
    </row>
    <row r="132" spans="1:9" s="128" customFormat="1">
      <c r="A132" s="300">
        <v>123</v>
      </c>
      <c r="B132" s="135" t="s">
        <v>30</v>
      </c>
      <c r="C132" s="146">
        <v>807</v>
      </c>
      <c r="D132" s="149" t="s">
        <v>144</v>
      </c>
      <c r="E132" s="149" t="s">
        <v>38</v>
      </c>
      <c r="F132" s="149" t="s">
        <v>102</v>
      </c>
      <c r="G132" s="148">
        <f t="shared" ref="G132:I133" si="44">G131</f>
        <v>16.976500000000001</v>
      </c>
      <c r="H132" s="148">
        <f t="shared" si="44"/>
        <v>16.976500000000001</v>
      </c>
      <c r="I132" s="148">
        <f t="shared" si="44"/>
        <v>16.976500000000001</v>
      </c>
    </row>
    <row r="133" spans="1:9" s="128" customFormat="1" ht="38.25">
      <c r="A133" s="301">
        <v>124</v>
      </c>
      <c r="B133" s="135" t="s">
        <v>16</v>
      </c>
      <c r="C133" s="146">
        <v>807</v>
      </c>
      <c r="D133" s="149" t="s">
        <v>144</v>
      </c>
      <c r="E133" s="149" t="s">
        <v>38</v>
      </c>
      <c r="F133" s="149" t="s">
        <v>105</v>
      </c>
      <c r="G133" s="148">
        <f>G132</f>
        <v>16.976500000000001</v>
      </c>
      <c r="H133" s="148">
        <f t="shared" si="44"/>
        <v>16.976500000000001</v>
      </c>
      <c r="I133" s="148">
        <f t="shared" si="44"/>
        <v>16.976500000000001</v>
      </c>
    </row>
    <row r="134" spans="1:9" s="129" customFormat="1" ht="29.25" customHeight="1">
      <c r="A134" s="300">
        <v>125</v>
      </c>
      <c r="B134" s="12" t="s">
        <v>41</v>
      </c>
      <c r="C134" s="143">
        <v>807</v>
      </c>
      <c r="D134" s="150" t="s">
        <v>120</v>
      </c>
      <c r="E134" s="144"/>
      <c r="F134" s="144"/>
      <c r="G134" s="145">
        <f>G135</f>
        <v>3640.9639999999999</v>
      </c>
      <c r="H134" s="145">
        <f t="shared" ref="H134:I137" si="45">H135</f>
        <v>3640.9639999999999</v>
      </c>
      <c r="I134" s="145">
        <f t="shared" si="45"/>
        <v>3640.9639999999999</v>
      </c>
    </row>
    <row r="135" spans="1:9" s="128" customFormat="1">
      <c r="A135" s="301">
        <v>126</v>
      </c>
      <c r="B135" s="127" t="s">
        <v>146</v>
      </c>
      <c r="C135" s="146">
        <v>807</v>
      </c>
      <c r="D135" s="149" t="s">
        <v>176</v>
      </c>
      <c r="E135" s="149"/>
      <c r="F135" s="149"/>
      <c r="G135" s="148">
        <f>G136</f>
        <v>3640.9639999999999</v>
      </c>
      <c r="H135" s="148">
        <f t="shared" si="45"/>
        <v>3640.9639999999999</v>
      </c>
      <c r="I135" s="148">
        <f t="shared" si="45"/>
        <v>3640.9639999999999</v>
      </c>
    </row>
    <row r="136" spans="1:9" s="129" customFormat="1" ht="64.5" customHeight="1">
      <c r="A136" s="300">
        <v>127</v>
      </c>
      <c r="B136" s="14" t="s">
        <v>364</v>
      </c>
      <c r="C136" s="146">
        <v>807</v>
      </c>
      <c r="D136" s="149" t="s">
        <v>177</v>
      </c>
      <c r="E136" s="149"/>
      <c r="F136" s="149"/>
      <c r="G136" s="148">
        <f>G137</f>
        <v>3640.9639999999999</v>
      </c>
      <c r="H136" s="148">
        <f t="shared" si="45"/>
        <v>3640.9639999999999</v>
      </c>
      <c r="I136" s="148">
        <f t="shared" si="45"/>
        <v>3640.9639999999999</v>
      </c>
    </row>
    <row r="137" spans="1:9" s="128" customFormat="1">
      <c r="A137" s="301">
        <v>128</v>
      </c>
      <c r="B137" s="14" t="s">
        <v>31</v>
      </c>
      <c r="C137" s="146">
        <v>807</v>
      </c>
      <c r="D137" s="149" t="s">
        <v>177</v>
      </c>
      <c r="E137" s="149" t="s">
        <v>53</v>
      </c>
      <c r="F137" s="149" t="s">
        <v>94</v>
      </c>
      <c r="G137" s="148">
        <f>G138</f>
        <v>3640.9639999999999</v>
      </c>
      <c r="H137" s="148">
        <f t="shared" si="45"/>
        <v>3640.9639999999999</v>
      </c>
      <c r="I137" s="148">
        <f t="shared" si="45"/>
        <v>3640.9639999999999</v>
      </c>
    </row>
    <row r="138" spans="1:9" s="128" customFormat="1">
      <c r="A138" s="300">
        <v>129</v>
      </c>
      <c r="B138" s="14" t="s">
        <v>36</v>
      </c>
      <c r="C138" s="146">
        <v>807</v>
      </c>
      <c r="D138" s="149" t="s">
        <v>177</v>
      </c>
      <c r="E138" s="149" t="s">
        <v>38</v>
      </c>
      <c r="F138" s="149" t="s">
        <v>95</v>
      </c>
      <c r="G138" s="69">
        <v>3640.9639999999999</v>
      </c>
      <c r="H138" s="69">
        <v>3640.9639999999999</v>
      </c>
      <c r="I138" s="69">
        <v>3640.9639999999999</v>
      </c>
    </row>
    <row r="139" spans="1:9" s="128" customFormat="1">
      <c r="A139" s="301">
        <v>130</v>
      </c>
      <c r="B139" s="14" t="s">
        <v>201</v>
      </c>
      <c r="C139" s="146">
        <v>807</v>
      </c>
      <c r="D139" s="163" t="s">
        <v>120</v>
      </c>
      <c r="E139" s="149"/>
      <c r="F139" s="149"/>
      <c r="G139" s="148">
        <f>G140</f>
        <v>175.745</v>
      </c>
      <c r="H139" s="148">
        <f t="shared" ref="H139:I142" si="46">H140</f>
        <v>175.745</v>
      </c>
      <c r="I139" s="148">
        <f t="shared" si="46"/>
        <v>175.745</v>
      </c>
    </row>
    <row r="140" spans="1:9" s="129" customFormat="1" ht="22.5" customHeight="1">
      <c r="A140" s="300">
        <v>131</v>
      </c>
      <c r="B140" s="12" t="s">
        <v>41</v>
      </c>
      <c r="C140" s="143">
        <v>807</v>
      </c>
      <c r="D140" s="164" t="s">
        <v>120</v>
      </c>
      <c r="E140" s="150"/>
      <c r="F140" s="150"/>
      <c r="G140" s="145">
        <f>G141</f>
        <v>175.745</v>
      </c>
      <c r="H140" s="145">
        <f t="shared" si="46"/>
        <v>175.745</v>
      </c>
      <c r="I140" s="145">
        <f t="shared" si="46"/>
        <v>175.745</v>
      </c>
    </row>
    <row r="141" spans="1:9" s="128" customFormat="1">
      <c r="A141" s="301">
        <v>132</v>
      </c>
      <c r="B141" s="127" t="s">
        <v>146</v>
      </c>
      <c r="C141" s="146">
        <v>807</v>
      </c>
      <c r="D141" s="147" t="s">
        <v>211</v>
      </c>
      <c r="E141" s="149"/>
      <c r="F141" s="149"/>
      <c r="G141" s="148">
        <f>G142</f>
        <v>175.745</v>
      </c>
      <c r="H141" s="148">
        <f t="shared" si="46"/>
        <v>175.745</v>
      </c>
      <c r="I141" s="148">
        <f t="shared" si="46"/>
        <v>175.745</v>
      </c>
    </row>
    <row r="142" spans="1:9" s="128" customFormat="1" ht="25.5">
      <c r="A142" s="300">
        <v>133</v>
      </c>
      <c r="B142" s="127" t="s">
        <v>203</v>
      </c>
      <c r="C142" s="146">
        <v>807</v>
      </c>
      <c r="D142" s="147" t="s">
        <v>212</v>
      </c>
      <c r="E142" s="149"/>
      <c r="F142" s="149"/>
      <c r="G142" s="148">
        <f>G143</f>
        <v>175.745</v>
      </c>
      <c r="H142" s="148">
        <f t="shared" si="46"/>
        <v>175.745</v>
      </c>
      <c r="I142" s="148">
        <f t="shared" si="46"/>
        <v>175.745</v>
      </c>
    </row>
    <row r="143" spans="1:9" s="128" customFormat="1">
      <c r="A143" s="301">
        <v>134</v>
      </c>
      <c r="B143" s="127" t="s">
        <v>204</v>
      </c>
      <c r="C143" s="146">
        <v>807</v>
      </c>
      <c r="D143" s="147" t="s">
        <v>212</v>
      </c>
      <c r="E143" s="149" t="s">
        <v>208</v>
      </c>
      <c r="F143" s="149" t="s">
        <v>206</v>
      </c>
      <c r="G143" s="238">
        <v>175.745</v>
      </c>
      <c r="H143" s="238">
        <v>175.745</v>
      </c>
      <c r="I143" s="238">
        <v>175.745</v>
      </c>
    </row>
    <row r="144" spans="1:9" s="128" customFormat="1">
      <c r="A144" s="300">
        <v>135</v>
      </c>
      <c r="B144" s="127" t="s">
        <v>205</v>
      </c>
      <c r="C144" s="146">
        <v>807</v>
      </c>
      <c r="D144" s="147" t="s">
        <v>212</v>
      </c>
      <c r="E144" s="149" t="s">
        <v>209</v>
      </c>
      <c r="F144" s="149" t="s">
        <v>207</v>
      </c>
      <c r="G144" s="148">
        <f>G143</f>
        <v>175.745</v>
      </c>
      <c r="H144" s="148">
        <f t="shared" ref="H144:I144" si="47">H143</f>
        <v>175.745</v>
      </c>
      <c r="I144" s="148">
        <f t="shared" si="47"/>
        <v>175.745</v>
      </c>
    </row>
    <row r="145" spans="1:9" s="128" customFormat="1">
      <c r="A145" s="301">
        <v>136</v>
      </c>
      <c r="B145" s="127" t="s">
        <v>4</v>
      </c>
      <c r="C145" s="165"/>
      <c r="D145" s="147"/>
      <c r="E145" s="147"/>
      <c r="F145" s="31"/>
      <c r="G145" s="69">
        <v>0</v>
      </c>
      <c r="H145" s="89">
        <v>399.375</v>
      </c>
      <c r="I145" s="89">
        <v>798.875</v>
      </c>
    </row>
    <row r="146" spans="1:9" s="128" customFormat="1">
      <c r="A146" s="300">
        <v>137</v>
      </c>
      <c r="B146" s="127" t="s">
        <v>5</v>
      </c>
      <c r="C146" s="165"/>
      <c r="D146" s="147"/>
      <c r="E146" s="147"/>
      <c r="F146" s="147"/>
      <c r="G146" s="145">
        <f>G10+G51+G145</f>
        <v>16288.040000000005</v>
      </c>
      <c r="H146" s="145">
        <f>H10+H51+H145</f>
        <v>16161.006500000001</v>
      </c>
      <c r="I146" s="145">
        <f>I10+I51+I145</f>
        <v>15980.906500000001</v>
      </c>
    </row>
  </sheetData>
  <autoFilter ref="A9:I189"/>
  <mergeCells count="5">
    <mergeCell ref="A2:G2"/>
    <mergeCell ref="A3:D3"/>
    <mergeCell ref="F4:I4"/>
    <mergeCell ref="A5:I5"/>
    <mergeCell ref="E3:I3"/>
  </mergeCells>
  <phoneticPr fontId="5" type="noConversion"/>
  <pageMargins left="0.7" right="0.7" top="0.75" bottom="0.75" header="0.3" footer="0.3"/>
  <pageSetup paperSize="9" scale="63" orientation="portrait" r:id="rId1"/>
  <rowBreaks count="3" manualBreakCount="3">
    <brk id="37" max="16383" man="1"/>
    <brk id="90" max="16383" man="1"/>
    <brk id="1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workbookViewId="0">
      <selection activeCell="E8" sqref="E8"/>
    </sheetView>
  </sheetViews>
  <sheetFormatPr defaultRowHeight="15"/>
  <cols>
    <col min="1" max="1" width="1.5703125" customWidth="1"/>
    <col min="3" max="3" width="47.85546875" customWidth="1"/>
    <col min="4" max="4" width="11.28515625" customWidth="1"/>
    <col min="5" max="5" width="12" customWidth="1"/>
    <col min="6" max="6" width="12.140625" customWidth="1"/>
    <col min="7" max="7" width="4.5703125" customWidth="1"/>
    <col min="257" max="257" width="1.5703125" customWidth="1"/>
    <col min="259" max="259" width="47.85546875" customWidth="1"/>
    <col min="260" max="260" width="11.28515625" customWidth="1"/>
    <col min="261" max="261" width="12" customWidth="1"/>
    <col min="262" max="262" width="12.140625" customWidth="1"/>
    <col min="263" max="263" width="0.140625" customWidth="1"/>
    <col min="513" max="513" width="1.5703125" customWidth="1"/>
    <col min="515" max="515" width="47.85546875" customWidth="1"/>
    <col min="516" max="516" width="11.28515625" customWidth="1"/>
    <col min="517" max="517" width="12" customWidth="1"/>
    <col min="518" max="518" width="12.140625" customWidth="1"/>
    <col min="519" max="519" width="0.140625" customWidth="1"/>
    <col min="769" max="769" width="1.5703125" customWidth="1"/>
    <col min="771" max="771" width="47.85546875" customWidth="1"/>
    <col min="772" max="772" width="11.28515625" customWidth="1"/>
    <col min="773" max="773" width="12" customWidth="1"/>
    <col min="774" max="774" width="12.140625" customWidth="1"/>
    <col min="775" max="775" width="0.140625" customWidth="1"/>
    <col min="1025" max="1025" width="1.5703125" customWidth="1"/>
    <col min="1027" max="1027" width="47.85546875" customWidth="1"/>
    <col min="1028" max="1028" width="11.28515625" customWidth="1"/>
    <col min="1029" max="1029" width="12" customWidth="1"/>
    <col min="1030" max="1030" width="12.140625" customWidth="1"/>
    <col min="1031" max="1031" width="0.140625" customWidth="1"/>
    <col min="1281" max="1281" width="1.5703125" customWidth="1"/>
    <col min="1283" max="1283" width="47.85546875" customWidth="1"/>
    <col min="1284" max="1284" width="11.28515625" customWidth="1"/>
    <col min="1285" max="1285" width="12" customWidth="1"/>
    <col min="1286" max="1286" width="12.140625" customWidth="1"/>
    <col min="1287" max="1287" width="0.140625" customWidth="1"/>
    <col min="1537" max="1537" width="1.5703125" customWidth="1"/>
    <col min="1539" max="1539" width="47.85546875" customWidth="1"/>
    <col min="1540" max="1540" width="11.28515625" customWidth="1"/>
    <col min="1541" max="1541" width="12" customWidth="1"/>
    <col min="1542" max="1542" width="12.140625" customWidth="1"/>
    <col min="1543" max="1543" width="0.140625" customWidth="1"/>
    <col min="1793" max="1793" width="1.5703125" customWidth="1"/>
    <col min="1795" max="1795" width="47.85546875" customWidth="1"/>
    <col min="1796" max="1796" width="11.28515625" customWidth="1"/>
    <col min="1797" max="1797" width="12" customWidth="1"/>
    <col min="1798" max="1798" width="12.140625" customWidth="1"/>
    <col min="1799" max="1799" width="0.140625" customWidth="1"/>
    <col min="2049" max="2049" width="1.5703125" customWidth="1"/>
    <col min="2051" max="2051" width="47.85546875" customWidth="1"/>
    <col min="2052" max="2052" width="11.28515625" customWidth="1"/>
    <col min="2053" max="2053" width="12" customWidth="1"/>
    <col min="2054" max="2054" width="12.140625" customWidth="1"/>
    <col min="2055" max="2055" width="0.140625" customWidth="1"/>
    <col min="2305" max="2305" width="1.5703125" customWidth="1"/>
    <col min="2307" max="2307" width="47.85546875" customWidth="1"/>
    <col min="2308" max="2308" width="11.28515625" customWidth="1"/>
    <col min="2309" max="2309" width="12" customWidth="1"/>
    <col min="2310" max="2310" width="12.140625" customWidth="1"/>
    <col min="2311" max="2311" width="0.140625" customWidth="1"/>
    <col min="2561" max="2561" width="1.5703125" customWidth="1"/>
    <col min="2563" max="2563" width="47.85546875" customWidth="1"/>
    <col min="2564" max="2564" width="11.28515625" customWidth="1"/>
    <col min="2565" max="2565" width="12" customWidth="1"/>
    <col min="2566" max="2566" width="12.140625" customWidth="1"/>
    <col min="2567" max="2567" width="0.140625" customWidth="1"/>
    <col min="2817" max="2817" width="1.5703125" customWidth="1"/>
    <col min="2819" max="2819" width="47.85546875" customWidth="1"/>
    <col min="2820" max="2820" width="11.28515625" customWidth="1"/>
    <col min="2821" max="2821" width="12" customWidth="1"/>
    <col min="2822" max="2822" width="12.140625" customWidth="1"/>
    <col min="2823" max="2823" width="0.140625" customWidth="1"/>
    <col min="3073" max="3073" width="1.5703125" customWidth="1"/>
    <col min="3075" max="3075" width="47.85546875" customWidth="1"/>
    <col min="3076" max="3076" width="11.28515625" customWidth="1"/>
    <col min="3077" max="3077" width="12" customWidth="1"/>
    <col min="3078" max="3078" width="12.140625" customWidth="1"/>
    <col min="3079" max="3079" width="0.140625" customWidth="1"/>
    <col min="3329" max="3329" width="1.5703125" customWidth="1"/>
    <col min="3331" max="3331" width="47.85546875" customWidth="1"/>
    <col min="3332" max="3332" width="11.28515625" customWidth="1"/>
    <col min="3333" max="3333" width="12" customWidth="1"/>
    <col min="3334" max="3334" width="12.140625" customWidth="1"/>
    <col min="3335" max="3335" width="0.140625" customWidth="1"/>
    <col min="3585" max="3585" width="1.5703125" customWidth="1"/>
    <col min="3587" max="3587" width="47.85546875" customWidth="1"/>
    <col min="3588" max="3588" width="11.28515625" customWidth="1"/>
    <col min="3589" max="3589" width="12" customWidth="1"/>
    <col min="3590" max="3590" width="12.140625" customWidth="1"/>
    <col min="3591" max="3591" width="0.140625" customWidth="1"/>
    <col min="3841" max="3841" width="1.5703125" customWidth="1"/>
    <col min="3843" max="3843" width="47.85546875" customWidth="1"/>
    <col min="3844" max="3844" width="11.28515625" customWidth="1"/>
    <col min="3845" max="3845" width="12" customWidth="1"/>
    <col min="3846" max="3846" width="12.140625" customWidth="1"/>
    <col min="3847" max="3847" width="0.140625" customWidth="1"/>
    <col min="4097" max="4097" width="1.5703125" customWidth="1"/>
    <col min="4099" max="4099" width="47.85546875" customWidth="1"/>
    <col min="4100" max="4100" width="11.28515625" customWidth="1"/>
    <col min="4101" max="4101" width="12" customWidth="1"/>
    <col min="4102" max="4102" width="12.140625" customWidth="1"/>
    <col min="4103" max="4103" width="0.140625" customWidth="1"/>
    <col min="4353" max="4353" width="1.5703125" customWidth="1"/>
    <col min="4355" max="4355" width="47.85546875" customWidth="1"/>
    <col min="4356" max="4356" width="11.28515625" customWidth="1"/>
    <col min="4357" max="4357" width="12" customWidth="1"/>
    <col min="4358" max="4358" width="12.140625" customWidth="1"/>
    <col min="4359" max="4359" width="0.140625" customWidth="1"/>
    <col min="4609" max="4609" width="1.5703125" customWidth="1"/>
    <col min="4611" max="4611" width="47.85546875" customWidth="1"/>
    <col min="4612" max="4612" width="11.28515625" customWidth="1"/>
    <col min="4613" max="4613" width="12" customWidth="1"/>
    <col min="4614" max="4614" width="12.140625" customWidth="1"/>
    <col min="4615" max="4615" width="0.140625" customWidth="1"/>
    <col min="4865" max="4865" width="1.5703125" customWidth="1"/>
    <col min="4867" max="4867" width="47.85546875" customWidth="1"/>
    <col min="4868" max="4868" width="11.28515625" customWidth="1"/>
    <col min="4869" max="4869" width="12" customWidth="1"/>
    <col min="4870" max="4870" width="12.140625" customWidth="1"/>
    <col min="4871" max="4871" width="0.140625" customWidth="1"/>
    <col min="5121" max="5121" width="1.5703125" customWidth="1"/>
    <col min="5123" max="5123" width="47.85546875" customWidth="1"/>
    <col min="5124" max="5124" width="11.28515625" customWidth="1"/>
    <col min="5125" max="5125" width="12" customWidth="1"/>
    <col min="5126" max="5126" width="12.140625" customWidth="1"/>
    <col min="5127" max="5127" width="0.140625" customWidth="1"/>
    <col min="5377" max="5377" width="1.5703125" customWidth="1"/>
    <col min="5379" max="5379" width="47.85546875" customWidth="1"/>
    <col min="5380" max="5380" width="11.28515625" customWidth="1"/>
    <col min="5381" max="5381" width="12" customWidth="1"/>
    <col min="5382" max="5382" width="12.140625" customWidth="1"/>
    <col min="5383" max="5383" width="0.140625" customWidth="1"/>
    <col min="5633" max="5633" width="1.5703125" customWidth="1"/>
    <col min="5635" max="5635" width="47.85546875" customWidth="1"/>
    <col min="5636" max="5636" width="11.28515625" customWidth="1"/>
    <col min="5637" max="5637" width="12" customWidth="1"/>
    <col min="5638" max="5638" width="12.140625" customWidth="1"/>
    <col min="5639" max="5639" width="0.140625" customWidth="1"/>
    <col min="5889" max="5889" width="1.5703125" customWidth="1"/>
    <col min="5891" max="5891" width="47.85546875" customWidth="1"/>
    <col min="5892" max="5892" width="11.28515625" customWidth="1"/>
    <col min="5893" max="5893" width="12" customWidth="1"/>
    <col min="5894" max="5894" width="12.140625" customWidth="1"/>
    <col min="5895" max="5895" width="0.140625" customWidth="1"/>
    <col min="6145" max="6145" width="1.5703125" customWidth="1"/>
    <col min="6147" max="6147" width="47.85546875" customWidth="1"/>
    <col min="6148" max="6148" width="11.28515625" customWidth="1"/>
    <col min="6149" max="6149" width="12" customWidth="1"/>
    <col min="6150" max="6150" width="12.140625" customWidth="1"/>
    <col min="6151" max="6151" width="0.140625" customWidth="1"/>
    <col min="6401" max="6401" width="1.5703125" customWidth="1"/>
    <col min="6403" max="6403" width="47.85546875" customWidth="1"/>
    <col min="6404" max="6404" width="11.28515625" customWidth="1"/>
    <col min="6405" max="6405" width="12" customWidth="1"/>
    <col min="6406" max="6406" width="12.140625" customWidth="1"/>
    <col min="6407" max="6407" width="0.140625" customWidth="1"/>
    <col min="6657" max="6657" width="1.5703125" customWidth="1"/>
    <col min="6659" max="6659" width="47.85546875" customWidth="1"/>
    <col min="6660" max="6660" width="11.28515625" customWidth="1"/>
    <col min="6661" max="6661" width="12" customWidth="1"/>
    <col min="6662" max="6662" width="12.140625" customWidth="1"/>
    <col min="6663" max="6663" width="0.140625" customWidth="1"/>
    <col min="6913" max="6913" width="1.5703125" customWidth="1"/>
    <col min="6915" max="6915" width="47.85546875" customWidth="1"/>
    <col min="6916" max="6916" width="11.28515625" customWidth="1"/>
    <col min="6917" max="6917" width="12" customWidth="1"/>
    <col min="6918" max="6918" width="12.140625" customWidth="1"/>
    <col min="6919" max="6919" width="0.140625" customWidth="1"/>
    <col min="7169" max="7169" width="1.5703125" customWidth="1"/>
    <col min="7171" max="7171" width="47.85546875" customWidth="1"/>
    <col min="7172" max="7172" width="11.28515625" customWidth="1"/>
    <col min="7173" max="7173" width="12" customWidth="1"/>
    <col min="7174" max="7174" width="12.140625" customWidth="1"/>
    <col min="7175" max="7175" width="0.140625" customWidth="1"/>
    <col min="7425" max="7425" width="1.5703125" customWidth="1"/>
    <col min="7427" max="7427" width="47.85546875" customWidth="1"/>
    <col min="7428" max="7428" width="11.28515625" customWidth="1"/>
    <col min="7429" max="7429" width="12" customWidth="1"/>
    <col min="7430" max="7430" width="12.140625" customWidth="1"/>
    <col min="7431" max="7431" width="0.140625" customWidth="1"/>
    <col min="7681" max="7681" width="1.5703125" customWidth="1"/>
    <col min="7683" max="7683" width="47.85546875" customWidth="1"/>
    <col min="7684" max="7684" width="11.28515625" customWidth="1"/>
    <col min="7685" max="7685" width="12" customWidth="1"/>
    <col min="7686" max="7686" width="12.140625" customWidth="1"/>
    <col min="7687" max="7687" width="0.140625" customWidth="1"/>
    <col min="7937" max="7937" width="1.5703125" customWidth="1"/>
    <col min="7939" max="7939" width="47.85546875" customWidth="1"/>
    <col min="7940" max="7940" width="11.28515625" customWidth="1"/>
    <col min="7941" max="7941" width="12" customWidth="1"/>
    <col min="7942" max="7942" width="12.140625" customWidth="1"/>
    <col min="7943" max="7943" width="0.140625" customWidth="1"/>
    <col min="8193" max="8193" width="1.5703125" customWidth="1"/>
    <col min="8195" max="8195" width="47.85546875" customWidth="1"/>
    <col min="8196" max="8196" width="11.28515625" customWidth="1"/>
    <col min="8197" max="8197" width="12" customWidth="1"/>
    <col min="8198" max="8198" width="12.140625" customWidth="1"/>
    <col min="8199" max="8199" width="0.140625" customWidth="1"/>
    <col min="8449" max="8449" width="1.5703125" customWidth="1"/>
    <col min="8451" max="8451" width="47.85546875" customWidth="1"/>
    <col min="8452" max="8452" width="11.28515625" customWidth="1"/>
    <col min="8453" max="8453" width="12" customWidth="1"/>
    <col min="8454" max="8454" width="12.140625" customWidth="1"/>
    <col min="8455" max="8455" width="0.140625" customWidth="1"/>
    <col min="8705" max="8705" width="1.5703125" customWidth="1"/>
    <col min="8707" max="8707" width="47.85546875" customWidth="1"/>
    <col min="8708" max="8708" width="11.28515625" customWidth="1"/>
    <col min="8709" max="8709" width="12" customWidth="1"/>
    <col min="8710" max="8710" width="12.140625" customWidth="1"/>
    <col min="8711" max="8711" width="0.140625" customWidth="1"/>
    <col min="8961" max="8961" width="1.5703125" customWidth="1"/>
    <col min="8963" max="8963" width="47.85546875" customWidth="1"/>
    <col min="8964" max="8964" width="11.28515625" customWidth="1"/>
    <col min="8965" max="8965" width="12" customWidth="1"/>
    <col min="8966" max="8966" width="12.140625" customWidth="1"/>
    <col min="8967" max="8967" width="0.140625" customWidth="1"/>
    <col min="9217" max="9217" width="1.5703125" customWidth="1"/>
    <col min="9219" max="9219" width="47.85546875" customWidth="1"/>
    <col min="9220" max="9220" width="11.28515625" customWidth="1"/>
    <col min="9221" max="9221" width="12" customWidth="1"/>
    <col min="9222" max="9222" width="12.140625" customWidth="1"/>
    <col min="9223" max="9223" width="0.140625" customWidth="1"/>
    <col min="9473" max="9473" width="1.5703125" customWidth="1"/>
    <col min="9475" max="9475" width="47.85546875" customWidth="1"/>
    <col min="9476" max="9476" width="11.28515625" customWidth="1"/>
    <col min="9477" max="9477" width="12" customWidth="1"/>
    <col min="9478" max="9478" width="12.140625" customWidth="1"/>
    <col min="9479" max="9479" width="0.140625" customWidth="1"/>
    <col min="9729" max="9729" width="1.5703125" customWidth="1"/>
    <col min="9731" max="9731" width="47.85546875" customWidth="1"/>
    <col min="9732" max="9732" width="11.28515625" customWidth="1"/>
    <col min="9733" max="9733" width="12" customWidth="1"/>
    <col min="9734" max="9734" width="12.140625" customWidth="1"/>
    <col min="9735" max="9735" width="0.140625" customWidth="1"/>
    <col min="9985" max="9985" width="1.5703125" customWidth="1"/>
    <col min="9987" max="9987" width="47.85546875" customWidth="1"/>
    <col min="9988" max="9988" width="11.28515625" customWidth="1"/>
    <col min="9989" max="9989" width="12" customWidth="1"/>
    <col min="9990" max="9990" width="12.140625" customWidth="1"/>
    <col min="9991" max="9991" width="0.140625" customWidth="1"/>
    <col min="10241" max="10241" width="1.5703125" customWidth="1"/>
    <col min="10243" max="10243" width="47.85546875" customWidth="1"/>
    <col min="10244" max="10244" width="11.28515625" customWidth="1"/>
    <col min="10245" max="10245" width="12" customWidth="1"/>
    <col min="10246" max="10246" width="12.140625" customWidth="1"/>
    <col min="10247" max="10247" width="0.140625" customWidth="1"/>
    <col min="10497" max="10497" width="1.5703125" customWidth="1"/>
    <col min="10499" max="10499" width="47.85546875" customWidth="1"/>
    <col min="10500" max="10500" width="11.28515625" customWidth="1"/>
    <col min="10501" max="10501" width="12" customWidth="1"/>
    <col min="10502" max="10502" width="12.140625" customWidth="1"/>
    <col min="10503" max="10503" width="0.140625" customWidth="1"/>
    <col min="10753" max="10753" width="1.5703125" customWidth="1"/>
    <col min="10755" max="10755" width="47.85546875" customWidth="1"/>
    <col min="10756" max="10756" width="11.28515625" customWidth="1"/>
    <col min="10757" max="10757" width="12" customWidth="1"/>
    <col min="10758" max="10758" width="12.140625" customWidth="1"/>
    <col min="10759" max="10759" width="0.140625" customWidth="1"/>
    <col min="11009" max="11009" width="1.5703125" customWidth="1"/>
    <col min="11011" max="11011" width="47.85546875" customWidth="1"/>
    <col min="11012" max="11012" width="11.28515625" customWidth="1"/>
    <col min="11013" max="11013" width="12" customWidth="1"/>
    <col min="11014" max="11014" width="12.140625" customWidth="1"/>
    <col min="11015" max="11015" width="0.140625" customWidth="1"/>
    <col min="11265" max="11265" width="1.5703125" customWidth="1"/>
    <col min="11267" max="11267" width="47.85546875" customWidth="1"/>
    <col min="11268" max="11268" width="11.28515625" customWidth="1"/>
    <col min="11269" max="11269" width="12" customWidth="1"/>
    <col min="11270" max="11270" width="12.140625" customWidth="1"/>
    <col min="11271" max="11271" width="0.140625" customWidth="1"/>
    <col min="11521" max="11521" width="1.5703125" customWidth="1"/>
    <col min="11523" max="11523" width="47.85546875" customWidth="1"/>
    <col min="11524" max="11524" width="11.28515625" customWidth="1"/>
    <col min="11525" max="11525" width="12" customWidth="1"/>
    <col min="11526" max="11526" width="12.140625" customWidth="1"/>
    <col min="11527" max="11527" width="0.140625" customWidth="1"/>
    <col min="11777" max="11777" width="1.5703125" customWidth="1"/>
    <col min="11779" max="11779" width="47.85546875" customWidth="1"/>
    <col min="11780" max="11780" width="11.28515625" customWidth="1"/>
    <col min="11781" max="11781" width="12" customWidth="1"/>
    <col min="11782" max="11782" width="12.140625" customWidth="1"/>
    <col min="11783" max="11783" width="0.140625" customWidth="1"/>
    <col min="12033" max="12033" width="1.5703125" customWidth="1"/>
    <col min="12035" max="12035" width="47.85546875" customWidth="1"/>
    <col min="12036" max="12036" width="11.28515625" customWidth="1"/>
    <col min="12037" max="12037" width="12" customWidth="1"/>
    <col min="12038" max="12038" width="12.140625" customWidth="1"/>
    <col min="12039" max="12039" width="0.140625" customWidth="1"/>
    <col min="12289" max="12289" width="1.5703125" customWidth="1"/>
    <col min="12291" max="12291" width="47.85546875" customWidth="1"/>
    <col min="12292" max="12292" width="11.28515625" customWidth="1"/>
    <col min="12293" max="12293" width="12" customWidth="1"/>
    <col min="12294" max="12294" width="12.140625" customWidth="1"/>
    <col min="12295" max="12295" width="0.140625" customWidth="1"/>
    <col min="12545" max="12545" width="1.5703125" customWidth="1"/>
    <col min="12547" max="12547" width="47.85546875" customWidth="1"/>
    <col min="12548" max="12548" width="11.28515625" customWidth="1"/>
    <col min="12549" max="12549" width="12" customWidth="1"/>
    <col min="12550" max="12550" width="12.140625" customWidth="1"/>
    <col min="12551" max="12551" width="0.140625" customWidth="1"/>
    <col min="12801" max="12801" width="1.5703125" customWidth="1"/>
    <col min="12803" max="12803" width="47.85546875" customWidth="1"/>
    <col min="12804" max="12804" width="11.28515625" customWidth="1"/>
    <col min="12805" max="12805" width="12" customWidth="1"/>
    <col min="12806" max="12806" width="12.140625" customWidth="1"/>
    <col min="12807" max="12807" width="0.140625" customWidth="1"/>
    <col min="13057" max="13057" width="1.5703125" customWidth="1"/>
    <col min="13059" max="13059" width="47.85546875" customWidth="1"/>
    <col min="13060" max="13060" width="11.28515625" customWidth="1"/>
    <col min="13061" max="13061" width="12" customWidth="1"/>
    <col min="13062" max="13062" width="12.140625" customWidth="1"/>
    <col min="13063" max="13063" width="0.140625" customWidth="1"/>
    <col min="13313" max="13313" width="1.5703125" customWidth="1"/>
    <col min="13315" max="13315" width="47.85546875" customWidth="1"/>
    <col min="13316" max="13316" width="11.28515625" customWidth="1"/>
    <col min="13317" max="13317" width="12" customWidth="1"/>
    <col min="13318" max="13318" width="12.140625" customWidth="1"/>
    <col min="13319" max="13319" width="0.140625" customWidth="1"/>
    <col min="13569" max="13569" width="1.5703125" customWidth="1"/>
    <col min="13571" max="13571" width="47.85546875" customWidth="1"/>
    <col min="13572" max="13572" width="11.28515625" customWidth="1"/>
    <col min="13573" max="13573" width="12" customWidth="1"/>
    <col min="13574" max="13574" width="12.140625" customWidth="1"/>
    <col min="13575" max="13575" width="0.140625" customWidth="1"/>
    <col min="13825" max="13825" width="1.5703125" customWidth="1"/>
    <col min="13827" max="13827" width="47.85546875" customWidth="1"/>
    <col min="13828" max="13828" width="11.28515625" customWidth="1"/>
    <col min="13829" max="13829" width="12" customWidth="1"/>
    <col min="13830" max="13830" width="12.140625" customWidth="1"/>
    <col min="13831" max="13831" width="0.140625" customWidth="1"/>
    <col min="14081" max="14081" width="1.5703125" customWidth="1"/>
    <col min="14083" max="14083" width="47.85546875" customWidth="1"/>
    <col min="14084" max="14084" width="11.28515625" customWidth="1"/>
    <col min="14085" max="14085" width="12" customWidth="1"/>
    <col min="14086" max="14086" width="12.140625" customWidth="1"/>
    <col min="14087" max="14087" width="0.140625" customWidth="1"/>
    <col min="14337" max="14337" width="1.5703125" customWidth="1"/>
    <col min="14339" max="14339" width="47.85546875" customWidth="1"/>
    <col min="14340" max="14340" width="11.28515625" customWidth="1"/>
    <col min="14341" max="14341" width="12" customWidth="1"/>
    <col min="14342" max="14342" width="12.140625" customWidth="1"/>
    <col min="14343" max="14343" width="0.140625" customWidth="1"/>
    <col min="14593" max="14593" width="1.5703125" customWidth="1"/>
    <col min="14595" max="14595" width="47.85546875" customWidth="1"/>
    <col min="14596" max="14596" width="11.28515625" customWidth="1"/>
    <col min="14597" max="14597" width="12" customWidth="1"/>
    <col min="14598" max="14598" width="12.140625" customWidth="1"/>
    <col min="14599" max="14599" width="0.140625" customWidth="1"/>
    <col min="14849" max="14849" width="1.5703125" customWidth="1"/>
    <col min="14851" max="14851" width="47.85546875" customWidth="1"/>
    <col min="14852" max="14852" width="11.28515625" customWidth="1"/>
    <col min="14853" max="14853" width="12" customWidth="1"/>
    <col min="14854" max="14854" width="12.140625" customWidth="1"/>
    <col min="14855" max="14855" width="0.140625" customWidth="1"/>
    <col min="15105" max="15105" width="1.5703125" customWidth="1"/>
    <col min="15107" max="15107" width="47.85546875" customWidth="1"/>
    <col min="15108" max="15108" width="11.28515625" customWidth="1"/>
    <col min="15109" max="15109" width="12" customWidth="1"/>
    <col min="15110" max="15110" width="12.140625" customWidth="1"/>
    <col min="15111" max="15111" width="0.140625" customWidth="1"/>
    <col min="15361" max="15361" width="1.5703125" customWidth="1"/>
    <col min="15363" max="15363" width="47.85546875" customWidth="1"/>
    <col min="15364" max="15364" width="11.28515625" customWidth="1"/>
    <col min="15365" max="15365" width="12" customWidth="1"/>
    <col min="15366" max="15366" width="12.140625" customWidth="1"/>
    <col min="15367" max="15367" width="0.140625" customWidth="1"/>
    <col min="15617" max="15617" width="1.5703125" customWidth="1"/>
    <col min="15619" max="15619" width="47.85546875" customWidth="1"/>
    <col min="15620" max="15620" width="11.28515625" customWidth="1"/>
    <col min="15621" max="15621" width="12" customWidth="1"/>
    <col min="15622" max="15622" width="12.140625" customWidth="1"/>
    <col min="15623" max="15623" width="0.140625" customWidth="1"/>
    <col min="15873" max="15873" width="1.5703125" customWidth="1"/>
    <col min="15875" max="15875" width="47.85546875" customWidth="1"/>
    <col min="15876" max="15876" width="11.28515625" customWidth="1"/>
    <col min="15877" max="15877" width="12" customWidth="1"/>
    <col min="15878" max="15878" width="12.140625" customWidth="1"/>
    <col min="15879" max="15879" width="0.140625" customWidth="1"/>
    <col min="16129" max="16129" width="1.5703125" customWidth="1"/>
    <col min="16131" max="16131" width="47.85546875" customWidth="1"/>
    <col min="16132" max="16132" width="11.28515625" customWidth="1"/>
    <col min="16133" max="16133" width="12" customWidth="1"/>
    <col min="16134" max="16134" width="12.140625" customWidth="1"/>
    <col min="16135" max="16135" width="0.140625" customWidth="1"/>
  </cols>
  <sheetData>
    <row r="1" spans="1:7" ht="19.5" customHeight="1">
      <c r="A1" s="339" t="s">
        <v>276</v>
      </c>
      <c r="B1" s="339"/>
      <c r="C1" s="339"/>
      <c r="D1" s="339"/>
      <c r="E1" s="339"/>
      <c r="F1" s="339"/>
      <c r="G1" s="339"/>
    </row>
    <row r="2" spans="1:7" ht="105" customHeight="1">
      <c r="A2" s="205"/>
      <c r="B2" s="205"/>
      <c r="C2" s="205"/>
      <c r="D2" s="340" t="s">
        <v>366</v>
      </c>
      <c r="E2" s="340"/>
      <c r="F2" s="340"/>
      <c r="G2" s="340"/>
    </row>
    <row r="3" spans="1:7" ht="23.25" customHeight="1">
      <c r="A3" s="205"/>
      <c r="B3" s="205"/>
      <c r="C3" s="205"/>
      <c r="D3" s="340"/>
      <c r="E3" s="340"/>
      <c r="F3" s="340"/>
      <c r="G3" s="205"/>
    </row>
    <row r="4" spans="1:7" ht="39" customHeight="1">
      <c r="A4" s="341" t="s">
        <v>358</v>
      </c>
      <c r="B4" s="341"/>
      <c r="C4" s="341"/>
      <c r="D4" s="341"/>
      <c r="E4" s="341"/>
      <c r="F4" s="341"/>
      <c r="G4" s="341"/>
    </row>
    <row r="5" spans="1:7" ht="15.75" thickBot="1">
      <c r="A5" s="206"/>
      <c r="B5" s="206"/>
      <c r="C5" s="206"/>
      <c r="D5" s="206"/>
      <c r="E5" s="206"/>
      <c r="F5" s="206"/>
      <c r="G5" s="206"/>
    </row>
    <row r="6" spans="1:7" ht="31.5">
      <c r="A6" s="206"/>
      <c r="B6" s="207" t="s">
        <v>23</v>
      </c>
      <c r="C6" s="208" t="s">
        <v>278</v>
      </c>
      <c r="D6" s="209" t="s">
        <v>266</v>
      </c>
      <c r="E6" s="209" t="s">
        <v>282</v>
      </c>
      <c r="F6" s="209" t="s">
        <v>361</v>
      </c>
      <c r="G6" s="206"/>
    </row>
    <row r="7" spans="1:7">
      <c r="A7" s="206"/>
      <c r="B7" s="210">
        <v>1</v>
      </c>
      <c r="C7" s="211">
        <v>2</v>
      </c>
      <c r="D7" s="210">
        <v>3</v>
      </c>
      <c r="E7" s="211">
        <v>4</v>
      </c>
      <c r="F7" s="210">
        <v>5</v>
      </c>
      <c r="G7" s="206"/>
    </row>
    <row r="8" spans="1:7" ht="15.75">
      <c r="A8" s="206"/>
      <c r="B8" s="212">
        <v>1</v>
      </c>
      <c r="C8" s="213" t="s">
        <v>201</v>
      </c>
      <c r="D8" s="214">
        <f t="shared" ref="D8:F9" si="0">D9</f>
        <v>175.745</v>
      </c>
      <c r="E8" s="215">
        <f t="shared" si="0"/>
        <v>175.745</v>
      </c>
      <c r="F8" s="215">
        <f t="shared" si="0"/>
        <v>175.745</v>
      </c>
      <c r="G8" s="206"/>
    </row>
    <row r="9" spans="1:7" ht="15.75">
      <c r="A9" s="206"/>
      <c r="B9" s="216">
        <f>B8+1</f>
        <v>2</v>
      </c>
      <c r="C9" s="217" t="s">
        <v>202</v>
      </c>
      <c r="D9" s="218">
        <f t="shared" si="0"/>
        <v>175.745</v>
      </c>
      <c r="E9" s="219">
        <f t="shared" si="0"/>
        <v>175.745</v>
      </c>
      <c r="F9" s="219">
        <f t="shared" si="0"/>
        <v>175.745</v>
      </c>
      <c r="G9" s="206"/>
    </row>
    <row r="10" spans="1:7" ht="39" customHeight="1">
      <c r="A10" s="206"/>
      <c r="B10" s="220">
        <v>3</v>
      </c>
      <c r="C10" s="217" t="s">
        <v>203</v>
      </c>
      <c r="D10" s="221">
        <f>D12</f>
        <v>175.745</v>
      </c>
      <c r="E10" s="221">
        <f>E12</f>
        <v>175.745</v>
      </c>
      <c r="F10" s="221">
        <f>F12</f>
        <v>175.745</v>
      </c>
      <c r="G10" s="206"/>
    </row>
    <row r="11" spans="1:7" ht="33.75" customHeight="1">
      <c r="A11" s="206"/>
      <c r="B11" s="220">
        <v>4</v>
      </c>
      <c r="C11" s="217" t="s">
        <v>204</v>
      </c>
      <c r="D11" s="218">
        <f>D12</f>
        <v>175.745</v>
      </c>
      <c r="E11" s="219">
        <f>E12</f>
        <v>175.745</v>
      </c>
      <c r="F11" s="219">
        <f>F12</f>
        <v>175.745</v>
      </c>
      <c r="G11" s="206"/>
    </row>
    <row r="12" spans="1:7" ht="48" customHeight="1" thickBot="1">
      <c r="A12" s="206"/>
      <c r="B12" s="220">
        <v>5</v>
      </c>
      <c r="C12" s="217" t="s">
        <v>205</v>
      </c>
      <c r="D12" s="218">
        <v>175.745</v>
      </c>
      <c r="E12" s="218">
        <v>175.745</v>
      </c>
      <c r="F12" s="218">
        <v>175.745</v>
      </c>
      <c r="G12" s="206"/>
    </row>
    <row r="13" spans="1:7" ht="16.5" thickBot="1">
      <c r="A13" s="206"/>
      <c r="B13" s="222"/>
      <c r="C13" s="223" t="s">
        <v>279</v>
      </c>
      <c r="D13" s="224">
        <f>D8</f>
        <v>175.745</v>
      </c>
      <c r="E13" s="224">
        <f>E8</f>
        <v>175.745</v>
      </c>
      <c r="F13" s="224">
        <f>F8</f>
        <v>175.745</v>
      </c>
      <c r="G13" s="206"/>
    </row>
    <row r="14" spans="1:7">
      <c r="G14" s="206"/>
    </row>
    <row r="15" spans="1:7">
      <c r="G15" s="206"/>
    </row>
    <row r="16" spans="1:7">
      <c r="G16" s="206"/>
    </row>
    <row r="17" spans="7:7">
      <c r="G17" s="206"/>
    </row>
    <row r="18" spans="7:7">
      <c r="G18" s="206"/>
    </row>
    <row r="19" spans="7:7">
      <c r="G19" s="206"/>
    </row>
  </sheetData>
  <mergeCells count="4">
    <mergeCell ref="A1:G1"/>
    <mergeCell ref="D3:F3"/>
    <mergeCell ref="A4:G4"/>
    <mergeCell ref="D2:G2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workbookViewId="0">
      <selection activeCell="D10" sqref="D10"/>
    </sheetView>
  </sheetViews>
  <sheetFormatPr defaultRowHeight="12.75"/>
  <cols>
    <col min="1" max="1" width="9.140625" style="169"/>
    <col min="2" max="2" width="43.5703125" style="49" customWidth="1"/>
    <col min="3" max="3" width="13.85546875" style="49" customWidth="1"/>
    <col min="4" max="4" width="12.42578125" style="49" customWidth="1"/>
    <col min="5" max="5" width="12.7109375" style="49" customWidth="1"/>
    <col min="6" max="16384" width="9.140625" style="49"/>
  </cols>
  <sheetData>
    <row r="1" spans="1:5">
      <c r="D1" s="49" t="s">
        <v>281</v>
      </c>
    </row>
    <row r="2" spans="1:5" ht="72.75" customHeight="1">
      <c r="C2" s="305" t="s">
        <v>366</v>
      </c>
      <c r="D2" s="305"/>
      <c r="E2" s="305"/>
    </row>
    <row r="5" spans="1:5" ht="12.75" customHeight="1">
      <c r="A5" s="343" t="s">
        <v>359</v>
      </c>
      <c r="B5" s="343"/>
      <c r="C5" s="343"/>
      <c r="D5" s="343"/>
      <c r="E5" s="343"/>
    </row>
    <row r="6" spans="1:5" ht="30" customHeight="1">
      <c r="A6" s="343"/>
      <c r="B6" s="343"/>
      <c r="C6" s="343"/>
      <c r="D6" s="343"/>
      <c r="E6" s="343"/>
    </row>
    <row r="7" spans="1:5">
      <c r="B7" s="50"/>
      <c r="C7" s="40"/>
      <c r="D7" s="342" t="s">
        <v>58</v>
      </c>
      <c r="E7" s="342"/>
    </row>
    <row r="8" spans="1:5" s="44" customFormat="1" ht="30" customHeight="1">
      <c r="A8" s="170" t="s">
        <v>23</v>
      </c>
      <c r="B8" s="84" t="s">
        <v>191</v>
      </c>
      <c r="C8" s="85" t="s">
        <v>266</v>
      </c>
      <c r="D8" s="85" t="s">
        <v>282</v>
      </c>
      <c r="E8" s="85" t="s">
        <v>361</v>
      </c>
    </row>
    <row r="9" spans="1:5" s="48" customFormat="1" ht="18.75" customHeight="1">
      <c r="A9" s="82">
        <v>1</v>
      </c>
      <c r="B9" s="86">
        <v>2</v>
      </c>
      <c r="C9" s="86">
        <v>3</v>
      </c>
      <c r="D9" s="86">
        <v>4</v>
      </c>
      <c r="E9" s="86">
        <v>5</v>
      </c>
    </row>
    <row r="10" spans="1:5" s="44" customFormat="1" ht="46.5" customHeight="1">
      <c r="A10" s="170">
        <v>1</v>
      </c>
      <c r="B10" s="87" t="s">
        <v>214</v>
      </c>
      <c r="C10" s="120">
        <v>7561.1</v>
      </c>
      <c r="D10" s="120">
        <v>7515.6</v>
      </c>
      <c r="E10" s="120">
        <v>7515.6</v>
      </c>
    </row>
    <row r="11" spans="1:5" s="44" customFormat="1" ht="44.25" customHeight="1">
      <c r="A11" s="170">
        <v>2</v>
      </c>
      <c r="B11" s="29" t="s">
        <v>215</v>
      </c>
      <c r="C11" s="121">
        <v>6209.44</v>
      </c>
      <c r="D11" s="121">
        <v>6085.1064999999999</v>
      </c>
      <c r="E11" s="121">
        <v>6036.0065000000004</v>
      </c>
    </row>
    <row r="12" spans="1:5" s="44" customFormat="1" ht="52.5" customHeight="1">
      <c r="A12" s="170">
        <v>3</v>
      </c>
      <c r="B12" s="45" t="s">
        <v>268</v>
      </c>
      <c r="C12" s="88">
        <v>176.4</v>
      </c>
      <c r="D12" s="116">
        <v>182.6</v>
      </c>
      <c r="E12" s="116">
        <v>0</v>
      </c>
    </row>
    <row r="13" spans="1:5" s="44" customFormat="1" ht="77.25" customHeight="1">
      <c r="A13" s="170">
        <v>4</v>
      </c>
      <c r="B13" s="45" t="s">
        <v>216</v>
      </c>
      <c r="C13" s="122">
        <v>3.4</v>
      </c>
      <c r="D13" s="122">
        <v>3.4</v>
      </c>
      <c r="E13" s="122">
        <v>3.4</v>
      </c>
    </row>
    <row r="14" spans="1:5" s="83" customFormat="1" ht="20.25" customHeight="1">
      <c r="A14" s="170">
        <v>5</v>
      </c>
      <c r="B14" s="46" t="s">
        <v>5</v>
      </c>
      <c r="C14" s="47">
        <f>SUM(C10:C13)</f>
        <v>13950.34</v>
      </c>
      <c r="D14" s="47">
        <f>SUM(D10:D13)</f>
        <v>13786.7065</v>
      </c>
      <c r="E14" s="47">
        <f>SUM(E10:E13)</f>
        <v>13555.006500000001</v>
      </c>
    </row>
  </sheetData>
  <mergeCells count="3">
    <mergeCell ref="D7:E7"/>
    <mergeCell ref="C2:E2"/>
    <mergeCell ref="A5:E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workbookViewId="0">
      <selection activeCell="D10" sqref="D10"/>
    </sheetView>
  </sheetViews>
  <sheetFormatPr defaultRowHeight="12.75"/>
  <cols>
    <col min="1" max="1" width="6.140625" style="49" customWidth="1"/>
    <col min="2" max="2" width="45.42578125" style="49" customWidth="1"/>
    <col min="3" max="3" width="13.85546875" style="49" customWidth="1"/>
    <col min="4" max="4" width="12.42578125" style="49" customWidth="1"/>
    <col min="5" max="5" width="12.7109375" style="49" customWidth="1"/>
    <col min="6" max="16384" width="9.140625" style="49"/>
  </cols>
  <sheetData>
    <row r="1" spans="1:5">
      <c r="D1" s="49" t="s">
        <v>280</v>
      </c>
    </row>
    <row r="2" spans="1:5" ht="80.25" customHeight="1">
      <c r="C2" s="305" t="s">
        <v>366</v>
      </c>
      <c r="D2" s="305"/>
      <c r="E2" s="305"/>
    </row>
    <row r="4" spans="1:5" ht="12.75" customHeight="1">
      <c r="A4" s="343" t="s">
        <v>360</v>
      </c>
      <c r="B4" s="343"/>
      <c r="C4" s="343"/>
      <c r="D4" s="343"/>
      <c r="E4" s="343"/>
    </row>
    <row r="5" spans="1:5" ht="54" customHeight="1">
      <c r="A5" s="343"/>
      <c r="B5" s="343"/>
      <c r="C5" s="343"/>
      <c r="D5" s="343"/>
      <c r="E5" s="343"/>
    </row>
    <row r="7" spans="1:5">
      <c r="B7" s="50"/>
      <c r="C7" s="40"/>
      <c r="D7" s="344" t="s">
        <v>58</v>
      </c>
      <c r="E7" s="344"/>
    </row>
    <row r="8" spans="1:5" s="44" customFormat="1" ht="30" customHeight="1">
      <c r="A8" s="176" t="s">
        <v>23</v>
      </c>
      <c r="B8" s="67" t="s">
        <v>191</v>
      </c>
      <c r="C8" s="10" t="s">
        <v>266</v>
      </c>
      <c r="D8" s="10" t="s">
        <v>282</v>
      </c>
      <c r="E8" s="10" t="s">
        <v>361</v>
      </c>
    </row>
    <row r="9" spans="1:5" s="44" customFormat="1" ht="22.5" customHeight="1">
      <c r="A9" s="82">
        <v>1</v>
      </c>
      <c r="B9" s="82">
        <v>2</v>
      </c>
      <c r="C9" s="82">
        <v>3</v>
      </c>
      <c r="D9" s="82">
        <v>4</v>
      </c>
      <c r="E9" s="82">
        <v>5</v>
      </c>
    </row>
    <row r="10" spans="1:5" s="44" customFormat="1" ht="64.5" customHeight="1">
      <c r="A10" s="170">
        <v>1</v>
      </c>
      <c r="B10" s="43" t="s">
        <v>147</v>
      </c>
      <c r="C10" s="122">
        <v>16.976500000000001</v>
      </c>
      <c r="D10" s="122">
        <v>16.976500000000001</v>
      </c>
      <c r="E10" s="122">
        <v>16.976500000000001</v>
      </c>
    </row>
    <row r="11" spans="1:5" s="44" customFormat="1" ht="68.25" customHeight="1">
      <c r="A11" s="170">
        <v>2</v>
      </c>
      <c r="B11" s="45" t="s">
        <v>343</v>
      </c>
      <c r="C11" s="123">
        <v>425.70499999999998</v>
      </c>
      <c r="D11" s="123">
        <v>425.70499999999998</v>
      </c>
      <c r="E11" s="123">
        <v>425.70499999999998</v>
      </c>
    </row>
    <row r="12" spans="1:5" s="44" customFormat="1" ht="55.5" customHeight="1">
      <c r="A12" s="170">
        <v>3</v>
      </c>
      <c r="B12" s="45" t="s">
        <v>346</v>
      </c>
      <c r="C12" s="123">
        <v>122.73350000000001</v>
      </c>
      <c r="D12" s="123">
        <v>0</v>
      </c>
      <c r="E12" s="123">
        <v>0</v>
      </c>
    </row>
    <row r="13" spans="1:5" s="44" customFormat="1" ht="78.75" customHeight="1">
      <c r="A13" s="170">
        <v>4</v>
      </c>
      <c r="B13" s="45" t="s">
        <v>344</v>
      </c>
      <c r="C13" s="123">
        <f>913.859+2727.105</f>
        <v>3640.9639999999999</v>
      </c>
      <c r="D13" s="123">
        <f t="shared" ref="D13:E13" si="0">913.859+2727.105</f>
        <v>3640.9639999999999</v>
      </c>
      <c r="E13" s="123">
        <f t="shared" si="0"/>
        <v>3640.9639999999999</v>
      </c>
    </row>
    <row r="14" spans="1:5" s="83" customFormat="1" ht="25.5" customHeight="1">
      <c r="A14" s="170">
        <v>5</v>
      </c>
      <c r="B14" s="46" t="s">
        <v>5</v>
      </c>
      <c r="C14" s="47">
        <f>SUM(C10:C13)</f>
        <v>4206.3789999999999</v>
      </c>
      <c r="D14" s="47">
        <f>SUM(D10:D13)</f>
        <v>4083.6455000000001</v>
      </c>
      <c r="E14" s="47">
        <f>SUM(E10:E13)</f>
        <v>4083.6455000000001</v>
      </c>
    </row>
  </sheetData>
  <mergeCells count="3">
    <mergeCell ref="C2:E2"/>
    <mergeCell ref="D7:E7"/>
    <mergeCell ref="A4:E5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Лист1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Imba</dc:creator>
  <cp:lastModifiedBy>Ирина Качина</cp:lastModifiedBy>
  <cp:lastPrinted>2024-01-19T05:48:16Z</cp:lastPrinted>
  <dcterms:created xsi:type="dcterms:W3CDTF">2010-03-12T03:41:40Z</dcterms:created>
  <dcterms:modified xsi:type="dcterms:W3CDTF">2024-01-19T05:48:45Z</dcterms:modified>
</cp:coreProperties>
</file>